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.xml" ContentType="application/vnd.openxmlformats-officedocument.drawingml.chart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2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цели на сезон" sheetId="1" state="visible" r:id="rId2"/>
    <sheet name="сезонный объем" sheetId="2" state="visible" r:id="rId3"/>
    <sheet name="структура 4-х недельного цикла" sheetId="3" state="visible" r:id="rId4"/>
    <sheet name="понедельный план тр-к " sheetId="4" state="visible" r:id="rId5"/>
    <sheet name="Ц1Н1" sheetId="5" state="visible" r:id="rId6"/>
    <sheet name="Ц1Н2" sheetId="6" state="visible" r:id="rId7"/>
    <sheet name="Ц1Н3" sheetId="7" state="visible" r:id="rId8"/>
    <sheet name="Ц1Н4" sheetId="8" state="visible" r:id="rId9"/>
    <sheet name="Ц2Н1" sheetId="9" state="visible" r:id="rId10"/>
    <sheet name="Ц2Н2" sheetId="10" state="visible" r:id="rId11"/>
    <sheet name="СИ комплексы" sheetId="11" state="visible" r:id="rId12"/>
    <sheet name="Лист2" sheetId="12" state="visible" r:id="rId13"/>
  </sheets>
  <externalReferences>
    <externalReference r:id="rId1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<sst xmlns="http://schemas.openxmlformats.org/spreadsheetml/2006/main" count="1388" uniqueCount="318">
  <si>
    <t xml:space="preserve">мои цели на сезон 2019</t>
  </si>
  <si>
    <t xml:space="preserve">A</t>
  </si>
  <si>
    <t xml:space="preserve">Московский марафон 22.09.2019 - время 3:50. Уверенно бегать на 3 разряд по легкой атлетике на всех дистанциях.</t>
  </si>
  <si>
    <t xml:space="preserve">03.30.2019</t>
  </si>
  <si>
    <t xml:space="preserve">москва</t>
  </si>
  <si>
    <t xml:space="preserve">04.13.2019</t>
  </si>
  <si>
    <t xml:space="preserve">???</t>
  </si>
  <si>
    <t xml:space="preserve">Б</t>
  </si>
  <si>
    <t xml:space="preserve">Постановка базовой техники плавания, увеличение времени безостановочного плавания. Интенсивность низкая. Попытки плавания на открытой воде.</t>
  </si>
  <si>
    <t xml:space="preserve">04.28.2019</t>
  </si>
  <si>
    <t xml:space="preserve">зеленоград</t>
  </si>
  <si>
    <t xml:space="preserve">05.19.2010</t>
  </si>
  <si>
    <t xml:space="preserve">В</t>
  </si>
  <si>
    <t xml:space="preserve">Поиск хороших маршрутов для тренировки на велосипеде. По возможности накатывать сверхдистанции в низкой интенсивности. Постановка аэродинамической посадки привыкание к контактным педалям.</t>
  </si>
  <si>
    <t xml:space="preserve">06.02.2019</t>
  </si>
  <si>
    <t xml:space="preserve">!!!!</t>
  </si>
  <si>
    <t xml:space="preserve">06.29.2019</t>
  </si>
  <si>
    <t xml:space="preserve">завидово</t>
  </si>
  <si>
    <t xml:space="preserve">IRONSTAR</t>
  </si>
  <si>
    <t xml:space="preserve">Г</t>
  </si>
  <si>
    <t xml:space="preserve">Для КрСкСил и КрСил разработка комплексов упражнений для разных погодных условий и  инвентаря с упором на специальную подготовку. Проработать заминку.</t>
  </si>
  <si>
    <t xml:space="preserve">07.28.2019</t>
  </si>
  <si>
    <t xml:space="preserve">казань</t>
  </si>
  <si>
    <t xml:space="preserve">08.25.2019</t>
  </si>
  <si>
    <t xml:space="preserve">Д</t>
  </si>
  <si>
    <t xml:space="preserve">Поиск маршрутов/меcт для проведения контрольных тренировок</t>
  </si>
  <si>
    <t xml:space="preserve">E</t>
  </si>
  <si>
    <t xml:space="preserve">Научится работать с планом тренировок, приучить себя вести тренировочные дневниковые записи, повозможности оптимизировать и дополнять тренировочный план прорабатывать и дополнять комплесы упражнений</t>
  </si>
  <si>
    <t xml:space="preserve">Ё</t>
  </si>
  <si>
    <t xml:space="preserve">Больше эксперементировать и искать для разработки полноценного тренировочного плана на сезон 2020</t>
  </si>
  <si>
    <t xml:space="preserve">главные соревнования</t>
  </si>
  <si>
    <t xml:space="preserve">количество тренировочных часов в неделю </t>
  </si>
  <si>
    <t xml:space="preserve">дата</t>
  </si>
  <si>
    <t xml:space="preserve">дистанция</t>
  </si>
  <si>
    <t xml:space="preserve">где</t>
  </si>
  <si>
    <t xml:space="preserve">цель</t>
  </si>
  <si>
    <t xml:space="preserve">!цифры написанные зеленым цветом можно менять</t>
  </si>
  <si>
    <t xml:space="preserve">количество недель в цикле</t>
  </si>
  <si>
    <t xml:space="preserve">&lt;1:50 или вся гонка в 3-4й зоне</t>
  </si>
  <si>
    <t xml:space="preserve">количестов циклов</t>
  </si>
  <si>
    <t xml:space="preserve">&lt; 1:50 или вся гонка в 3-4й зоне</t>
  </si>
  <si>
    <t xml:space="preserve">общее количество тренировочных недель</t>
  </si>
  <si>
    <t xml:space="preserve">купавна</t>
  </si>
  <si>
    <t xml:space="preserve">пробежать в 3-й зоне</t>
  </si>
  <si>
    <t xml:space="preserve">общее количество тренировочных дней</t>
  </si>
  <si>
    <t xml:space="preserve">&lt;1:45 или вся гонка в 3-4й зоне</t>
  </si>
  <si>
    <t xml:space="preserve">общее количество тренировочных часов</t>
  </si>
  <si>
    <t xml:space="preserve">Пробежать &lt; 3:50</t>
  </si>
  <si>
    <t xml:space="preserve">общее количество тренировочных минут</t>
  </si>
  <si>
    <t xml:space="preserve">Процент фундаментальных тренировок в 4-х недельном цикле </t>
  </si>
  <si>
    <t xml:space="preserve">циклы</t>
  </si>
  <si>
    <t xml:space="preserve">даты</t>
  </si>
  <si>
    <t xml:space="preserve">этап</t>
  </si>
  <si>
    <t xml:space="preserve">
годовой объём</t>
  </si>
  <si>
    <t xml:space="preserve">главные элементы</t>
  </si>
  <si>
    <t xml:space="preserve">аэробная выносливость</t>
  </si>
  <si>
    <t xml:space="preserve">скорость</t>
  </si>
  <si>
    <t xml:space="preserve">сила</t>
  </si>
  <si>
    <t xml:space="preserve">АнП</t>
  </si>
  <si>
    <t xml:space="preserve">сверх. дистанционная
тренировка
(от 1 до 6 часов)</t>
  </si>
  <si>
    <t xml:space="preserve">дистанционная
тренировка</t>
  </si>
  <si>
    <t xml:space="preserve">ускорения
(рывки по 15-20 сек.) </t>
  </si>
  <si>
    <t xml:space="preserve">скоростные интервалы
(на время/на дистацию)</t>
  </si>
  <si>
    <t xml:space="preserve">пиковые
спринты</t>
  </si>
  <si>
    <t xml:space="preserve">соревновательная/контрольная тренировка</t>
  </si>
  <si>
    <t xml:space="preserve">общая 
силовая тренировка</t>
  </si>
  <si>
    <t xml:space="preserve">специальная силовая тренировка</t>
  </si>
  <si>
    <t xml:space="preserve">горные/равниные
интервалы
 (от 1-10 мин)</t>
  </si>
  <si>
    <t xml:space="preserve"> I зона</t>
  </si>
  <si>
    <t xml:space="preserve"> II-III зона</t>
  </si>
  <si>
    <t xml:space="preserve">IV-V-зона</t>
  </si>
  <si>
    <t xml:space="preserve">II-III-IV-зона*</t>
  </si>
  <si>
    <t xml:space="preserve">IV-V зона</t>
  </si>
  <si>
    <t xml:space="preserve">III-IV-зона</t>
  </si>
  <si>
    <t xml:space="preserve">I-III зоны</t>
  </si>
  <si>
    <t xml:space="preserve">I-IV зона</t>
  </si>
  <si>
    <t xml:space="preserve">%</t>
  </si>
  <si>
    <t xml:space="preserve">час</t>
  </si>
  <si>
    <t xml:space="preserve">час.</t>
  </si>
  <si>
    <t xml:space="preserve"> час.</t>
  </si>
  <si>
    <t xml:space="preserve">CRC %</t>
  </si>
  <si>
    <t xml:space="preserve">CRC час</t>
  </si>
  <si>
    <t xml:space="preserve">04.03-31.03</t>
  </si>
  <si>
    <t xml:space="preserve">базовый</t>
  </si>
  <si>
    <t xml:space="preserve">01.04-28.04</t>
  </si>
  <si>
    <t xml:space="preserve">29.04-26.05</t>
  </si>
  <si>
    <t xml:space="preserve">27.05-23.06</t>
  </si>
  <si>
    <t xml:space="preserve">интенсивный</t>
  </si>
  <si>
    <t xml:space="preserve">24.06-21.07</t>
  </si>
  <si>
    <t xml:space="preserve">22.07-18.08</t>
  </si>
  <si>
    <t xml:space="preserve">19.08-15.09</t>
  </si>
  <si>
    <t xml:space="preserve">подводящий</t>
  </si>
  <si>
    <t xml:space="preserve">16.09-13.10</t>
  </si>
  <si>
    <t xml:space="preserve">соревновательный</t>
  </si>
  <si>
    <t xml:space="preserve">час. за сезон</t>
  </si>
  <si>
    <t xml:space="preserve">% за сезон</t>
  </si>
  <si>
    <t xml:space="preserve">тренировка</t>
  </si>
  <si>
    <t xml:space="preserve">час </t>
  </si>
  <si>
    <t xml:space="preserve">сверх. дистанционная  (от 1 до 6 часов)</t>
  </si>
  <si>
    <t xml:space="preserve">дистанционная</t>
  </si>
  <si>
    <t xml:space="preserve">ускорения (рывки по 15-20 сек.) </t>
  </si>
  <si>
    <t xml:space="preserve">АиП</t>
  </si>
  <si>
    <t xml:space="preserve">скоростные интервалы (на время/на дистацию)</t>
  </si>
  <si>
    <t xml:space="preserve">пиковые спринты</t>
  </si>
  <si>
    <t xml:space="preserve">соревновательная/контрольная </t>
  </si>
  <si>
    <t xml:space="preserve">общая силовая</t>
  </si>
  <si>
    <t xml:space="preserve">специальная силовая </t>
  </si>
  <si>
    <t xml:space="preserve">горные/равнинные интервалы (от 1-10 мин)</t>
  </si>
  <si>
    <t xml:space="preserve"> от 
сезонного объема</t>
  </si>
  <si>
    <t xml:space="preserve">периодизация</t>
  </si>
  <si>
    <t xml:space="preserve">неделя</t>
  </si>
  <si>
    <t xml:space="preserve">CRC%</t>
  </si>
  <si>
    <t xml:space="preserve">CRCчас</t>
  </si>
  <si>
    <t xml:space="preserve">4-х недельный цикл</t>
  </si>
  <si>
    <t xml:space="preserve">недели</t>
  </si>
  <si>
    <t xml:space="preserve">1-4</t>
  </si>
  <si>
    <t xml:space="preserve">5-8</t>
  </si>
  <si>
    <t xml:space="preserve">9-12</t>
  </si>
  <si>
    <t xml:space="preserve">13-16</t>
  </si>
  <si>
    <t xml:space="preserve">17-20</t>
  </si>
  <si>
    <t xml:space="preserve">21-24</t>
  </si>
  <si>
    <t xml:space="preserve">25-28</t>
  </si>
  <si>
    <t xml:space="preserve">29-32</t>
  </si>
  <si>
    <t xml:space="preserve">% от годового объема</t>
  </si>
  <si>
    <t xml:space="preserve">объем цикла в (час)</t>
  </si>
  <si>
    <t xml:space="preserve">периодизация (%)</t>
  </si>
  <si>
    <t xml:space="preserve">недельный объем (ч)</t>
  </si>
  <si>
    <t xml:space="preserve">мин</t>
  </si>
  <si>
    <t xml:space="preserve">скоростные интервалы (на время/на дистанцию)</t>
  </si>
  <si>
    <t xml:space="preserve">горные/равниные интервалы (от 1-10 мин)</t>
  </si>
  <si>
    <t xml:space="preserve">планируемый недельный объем каждого элемента</t>
  </si>
  <si>
    <t xml:space="preserve">главный 
элемент</t>
  </si>
  <si>
    <t xml:space="preserve">сверх. дистанционная 
 (от 1 до 6 часов)</t>
  </si>
  <si>
    <t xml:space="preserve">ускорения
 (рывки по 15-20 сек.) </t>
  </si>
  <si>
    <t xml:space="preserve">скоростные интервалы
 (на время/на дистанцию)</t>
  </si>
  <si>
    <t xml:space="preserve">соревновательная
(контрольная)</t>
  </si>
  <si>
    <t xml:space="preserve">общая 
силовая</t>
  </si>
  <si>
    <t xml:space="preserve">горные/равниные интервалы
 (от 1-10 мин)</t>
  </si>
  <si>
    <t xml:space="preserve">зона ЧСС</t>
  </si>
  <si>
    <t xml:space="preserve">сокр. название</t>
  </si>
  <si>
    <t xml:space="preserve">СВД</t>
  </si>
  <si>
    <t xml:space="preserve">ДИС</t>
  </si>
  <si>
    <t xml:space="preserve">УСК</t>
  </si>
  <si>
    <t xml:space="preserve">СКИдист/СКИврм</t>
  </si>
  <si>
    <t xml:space="preserve">ПСР</t>
  </si>
  <si>
    <t xml:space="preserve">СОР</t>
  </si>
  <si>
    <t xml:space="preserve">ОСИ</t>
  </si>
  <si>
    <t xml:space="preserve">ССИ</t>
  </si>
  <si>
    <t xml:space="preserve">ГРИ</t>
  </si>
  <si>
    <t xml:space="preserve">недельный объем (мин)</t>
  </si>
  <si>
    <t xml:space="preserve">тренировочный план на неделю</t>
  </si>
  <si>
    <t xml:space="preserve">день недели</t>
  </si>
  <si>
    <t xml:space="preserve">элемент (мин)</t>
  </si>
  <si>
    <t xml:space="preserve">комментарий к тренировке или её описание</t>
  </si>
  <si>
    <t xml:space="preserve">Понедельник</t>
  </si>
  <si>
    <t xml:space="preserve">Вторник</t>
  </si>
  <si>
    <t xml:space="preserve">ДИС(42)+ГРИ(18)+бассеин</t>
  </si>
  <si>
    <t xml:space="preserve">Среда</t>
  </si>
  <si>
    <t xml:space="preserve">Четверг</t>
  </si>
  <si>
    <t xml:space="preserve">ДИС(72)+ОСИ(25)</t>
  </si>
  <si>
    <t xml:space="preserve">Пятница</t>
  </si>
  <si>
    <t xml:space="preserve">ОСИ(26)+ССИ(22)</t>
  </si>
  <si>
    <t xml:space="preserve">Суббота</t>
  </si>
  <si>
    <t xml:space="preserve">СВД(124)</t>
  </si>
  <si>
    <t xml:space="preserve">Воскресенье</t>
  </si>
  <si>
    <t xml:space="preserve">ОСИ(27)+ССИ(13)</t>
  </si>
  <si>
    <t xml:space="preserve">дневник тренировки</t>
  </si>
  <si>
    <t xml:space="preserve">наличие
разминки Да/Нет</t>
  </si>
  <si>
    <t xml:space="preserve">наличие 
заминки
Да/Нет</t>
  </si>
  <si>
    <t xml:space="preserve">самочуствие 
от 2 до 5
2-плохо/3-удовл/4-хор/5-отлично</t>
  </si>
  <si>
    <t xml:space="preserve">погода</t>
  </si>
  <si>
    <t xml:space="preserve">утренний вес (кг)</t>
  </si>
  <si>
    <t xml:space="preserve">продолжительность сна (час)</t>
  </si>
  <si>
    <t xml:space="preserve">утренний средний пульс</t>
  </si>
  <si>
    <t xml:space="preserve">понедельник</t>
  </si>
  <si>
    <t xml:space="preserve">вторник</t>
  </si>
  <si>
    <t xml:space="preserve">нет</t>
  </si>
  <si>
    <t xml:space="preserve">хорошо</t>
  </si>
  <si>
    <t xml:space="preserve">+1, скользко</t>
  </si>
  <si>
    <t xml:space="preserve">~7</t>
  </si>
  <si>
    <t xml:space="preserve">На старте в 19:45. Общая продолжительность бега 50 мин, интенсивность без пульсометра отслеживать сложно, но по ощущениям  3-4 зона.  Днем шёл дождь со снегом, поэтому в лесу бегать было очень скользко, часть маршрута была по асфальту. ГРИ в таких погодных условиях в лесу бегать невозможно и на этой тренировке пришлось отменить запланированный ГРИ. 
</t>
  </si>
  <si>
    <t xml:space="preserve">среда</t>
  </si>
  <si>
    <t xml:space="preserve">-3, сил. ветер</t>
  </si>
  <si>
    <t xml:space="preserve">четверг</t>
  </si>
  <si>
    <t xml:space="preserve">отлично</t>
  </si>
  <si>
    <t xml:space="preserve">Пробежка + ГРИ. Интенсив – бежала в 4/5 зоне. Ощущения отличные. Дома вечером запланированные ССИ и ОСИ ~ полчаса. Мышцы не болят.</t>
  </si>
  <si>
    <t xml:space="preserve">пятница</t>
  </si>
  <si>
    <t xml:space="preserve">да</t>
  </si>
  <si>
    <t xml:space="preserve">+1</t>
  </si>
  <si>
    <t xml:space="preserve">ОСИ(26)+ССИ(22). Тренировку провела в 23 районе на workout площадке. Тренироваля по комплексу №1. Отлична площадка, прорезиненное покрытие, навес от дождя, помимо турников и брусьев есть рукоход, шведка, низкая перекладина, которую можно использовать для перепрыгивания. Нужно собрать комплекс с учётом этих снарядов. Площадку можно использовать при плохих погодных условиях.</t>
  </si>
  <si>
    <t xml:space="preserve">суббота</t>
  </si>
  <si>
    <t xml:space="preserve">СВД(120). Ноют мышцы. Собралась, пробежалась в лесу. Стало легче. Ноги не болят. </t>
  </si>
  <si>
    <t xml:space="preserve">воскресенье</t>
  </si>
  <si>
    <t xml:space="preserve">плохо</t>
  </si>
  <si>
    <t xml:space="preserve">~10</t>
  </si>
  <si>
    <t xml:space="preserve">ОСИ+CCB ~ 55 минут. Делала дома. Со слезами на глазах. Тело болит. Ломит кости. С трудом встала утром с постели. В основном занималась йогой и растяжкой на разные группы мышц.  Стало полегче с мышцами после проработки связок. </t>
  </si>
  <si>
    <t xml:space="preserve">ДИС(45)</t>
  </si>
  <si>
    <t xml:space="preserve">+бассейн</t>
  </si>
  <si>
    <t xml:space="preserve">ДИС(45)+ГРИ(19)</t>
  </si>
  <si>
    <t xml:space="preserve">ОСИ(26)+ССИ(26)</t>
  </si>
  <si>
    <t xml:space="preserve">СВД(120)</t>
  </si>
  <si>
    <t xml:space="preserve">ДИС(60)</t>
  </si>
  <si>
    <t xml:space="preserve">ДИС 45 минут в лесу за работой. Легко. Затем Бассейн. Отрабатывала технику движения рук.</t>
  </si>
  <si>
    <t xml:space="preserve">ГРИ и ДИС в лесу за работой. Подъемы были круты. Очень понравилось, чувствовала себя легко.</t>
  </si>
  <si>
    <t xml:space="preserve">Занималась на площадке в 23 мкр. 4 круга. </t>
  </si>
  <si>
    <t xml:space="preserve">Бегала около 2 часов. Бежала легко, слушала сказки на английском и enya)) Немного болят мышцы после пятницы.</t>
  </si>
  <si>
    <t xml:space="preserve">Бегала в лесу за домом, час – ДИС. Вечером съездила в бассейн. Мышцы не болят. </t>
  </si>
  <si>
    <t xml:space="preserve">ССИ/ОСИ(20) + ДИС (75)</t>
  </si>
  <si>
    <t xml:space="preserve">ОСИ/ССИ(80)</t>
  </si>
  <si>
    <t xml:space="preserve">ДИС(67) + ОСИ/ССИ(15)</t>
  </si>
  <si>
    <t xml:space="preserve">СВД(160)</t>
  </si>
  <si>
    <t xml:space="preserve">СВД(20)+ДИС(50)</t>
  </si>
  <si>
    <t xml:space="preserve">Бег в лесу за работой. Огромная луна. Бежать было легко. Пробежала 12 км.</t>
  </si>
  <si>
    <t xml:space="preserve">Была на площадке в 23 мкр, занималась около часа. Далось легко. Делала стандартную программу, только гриф заменила на отжимания.</t>
  </si>
  <si>
    <t xml:space="preserve">Бегала в лесу за работой, делала подъемы в горку, спуски. Бежать некомфортно, каша. Тяжело и не было света. К концу включила ускорение и удрала оттуда) </t>
  </si>
  <si>
    <t xml:space="preserve">Как обычно, 23 мкр. Чувствовала себя комфортно. Все 4 повторения дались легко. Затем поехала в бассейн. Много плавала под водой.</t>
  </si>
  <si>
    <t xml:space="preserve">Бегала в лесу 2 часа и 50 минут, пробежала около 22 км. Было не сложно. Только доставлял неудобства живот, который скручивало.</t>
  </si>
  <si>
    <t xml:space="preserve">Пробежала первые 20 минут – очень легким темпом, разогрелась, затем бежала ускорения 30/60 сек. Около 30 минут, и затем просто 10 минут ДИС, поняла что нужно 30/90. А то после 20 минуты бежать становится тяжело.</t>
  </si>
  <si>
    <t xml:space="preserve">ГРИ(18) + ДИС(35)</t>
  </si>
  <si>
    <t xml:space="preserve">бассейн</t>
  </si>
  <si>
    <t xml:space="preserve">СВД(30) + ССИ/ОСИ (27)</t>
  </si>
  <si>
    <t xml:space="preserve">ДИС(50) + ССИ/ОСИ(50)</t>
  </si>
  <si>
    <t xml:space="preserve">СВД(140)</t>
  </si>
  <si>
    <t xml:space="preserve">До начала бега была разминка, 20 минут. Растяжка, качала пресс, наклоны. Затем бег ДИС + ГРИ (примерно час). Горка понравилась. Пульс скачками, забавно смотреть. Вроде успевает успокоиться, пока добегаю до начала горки. Чувствовала себя легко. Потом бассейн. В Бассейне 20 гребков на 25 метров.</t>
  </si>
  <si>
    <t xml:space="preserve">Утром пробежалась, недолго, 33 минуты – 5,5 км. Пульс до 140. Светило солнце) Вечером ССИ+ОСИ, 23 мк, 2 круга. </t>
  </si>
  <si>
    <t xml:space="preserve">Пробежка на 9,2 км. Скорость 5 минут на километр. Бежала в 23 мк. По асфальту приятно, но дым от машин – фууууу, гадость какая. Перебарывать себя не приходилось, бежалось довольно легко. На 6 км вспомнила про работу ног и частоту шагов, после чего бежать стало легче, пульс перестал зашкаливать. Потом 3 круга ССИ+ОСИ и работа на пресс. Довольна собой, подтягивалась лучше обычного.  </t>
  </si>
  <si>
    <t xml:space="preserve">бассейн, следила за гребками, 18 гребков на 15 метров, правда при усиленной работе ног</t>
  </si>
  <si>
    <t xml:space="preserve">Пробежка -  свд, бежала под ритм 180. Ноги привыкли к такой частоте шагов на 3-5 км. Потом просто сами двигались. Бежалось легко. Почувствовала усталость только на 18 км. Голода не чувствовала, хотя ничего не ела с утра.</t>
  </si>
  <si>
    <t xml:space="preserve">ДИС(51)+ГРИ(20)</t>
  </si>
  <si>
    <t xml:space="preserve">ДИС(20) +ССИ/ОСИ (45)</t>
  </si>
  <si>
    <t xml:space="preserve">СВД(135) +ССИ/ОСИ (120)</t>
  </si>
  <si>
    <t xml:space="preserve">0</t>
  </si>
  <si>
    <t xml:space="preserve">Бежалось легко, погода отличная. Затем горные интервалы – как всегда: не успели начаться – уже закончились. Пульсометр сняла после первого подъема, сдавливает грудную клетку. Надо что-то придумать.  </t>
  </si>
  <si>
    <t xml:space="preserve">Бассейн, 16 гребков! В худшем случае 18. В среднем 17. Наконец к плаванию стали подключаться ноги. </t>
  </si>
  <si>
    <t xml:space="preserve">Понравилось бегать днем. Правда очень жарко. Бежалось тяжелее чем обычно. Не знаю с чем это связано. Пробежала 10 км, чувствую себя отлично, ноги не болят.</t>
  </si>
  <si>
    <t xml:space="preserve">Бег 5 км - 22 минуты, на стадионе! Ура, ура. Темп 4.30 мин/км. Бежалось легко, если бы не ограниченное время, еще бы бегала. Затем ОФП - 23мкр. Примерно 45 минут + 15 минут заминка.</t>
  </si>
  <si>
    <t xml:space="preserve">Утром силовая 20 минут, затем пробежка 20 км в лесу за работой. Бежать было тяжело. Долго, нудно. Не знаю в чем причина, не бежалось. После пробежки проехала в 23 мкр, и сделала новую программу. 3 круга + пресс, руки, подтягивания и т.д. Все вместе – час с лишним. Кушать пересталось хотеть после 3 часов тренировок. Аппетит вернулся только ночью, хотя была без обеда. </t>
  </si>
  <si>
    <t xml:space="preserve">ДИС(50)+ГРИ(20)</t>
  </si>
  <si>
    <t xml:space="preserve">ДИС(45)+ГРИ(15)+ОСИ/ССИ (30)</t>
  </si>
  <si>
    <t xml:space="preserve">ДИС(45) +ССИ/ОСИ (60)+СОРЕВ(14)</t>
  </si>
  <si>
    <t xml:space="preserve">СВД(166)</t>
  </si>
  <si>
    <t xml:space="preserve">ССИ/ОСИ (30)</t>
  </si>
  <si>
    <t xml:space="preserve">№1</t>
  </si>
  <si>
    <t xml:space="preserve">множ.</t>
  </si>
  <si>
    <t xml:space="preserve">кругов</t>
  </si>
  <si>
    <t xml:space="preserve">общее 
время</t>
  </si>
  <si>
    <t xml:space="preserve">инвентарь</t>
  </si>
  <si>
    <t xml:space="preserve">время на ОСИ на одном круге (мин)</t>
  </si>
  <si>
    <t xml:space="preserve">X</t>
  </si>
  <si>
    <t xml:space="preserve">гриф</t>
  </si>
  <si>
    <t xml:space="preserve">время на ССИ на одном круге (мин)</t>
  </si>
  <si>
    <t xml:space="preserve">блин 15-20кг</t>
  </si>
  <si>
    <t xml:space="preserve">общее время одного круга (мин)</t>
  </si>
  <si>
    <t xml:space="preserve">турник</t>
  </si>
  <si>
    <t xml:space="preserve">отдых между кругами 2+3+4(мин)</t>
  </si>
  <si>
    <t xml:space="preserve">брусья</t>
  </si>
  <si>
    <t xml:space="preserve">общее время тренировки (мин)</t>
  </si>
  <si>
    <t xml:space="preserve">пенка</t>
  </si>
  <si>
    <t xml:space="preserve">место</t>
  </si>
  <si>
    <t xml:space="preserve">23й район, workout площадка</t>
  </si>
  <si>
    <t xml:space="preserve">упражнения в круге</t>
  </si>
  <si>
    <t xml:space="preserve">количество</t>
  </si>
  <si>
    <t xml:space="preserve">подтягивание</t>
  </si>
  <si>
    <t xml:space="preserve">сек</t>
  </si>
  <si>
    <t xml:space="preserve">отдых</t>
  </si>
  <si>
    <t xml:space="preserve">отжимание</t>
  </si>
  <si>
    <t xml:space="preserve">высед+взмах на правую ногу</t>
  </si>
  <si>
    <t xml:space="preserve">высед+взмах на левую ногу</t>
  </si>
  <si>
    <t xml:space="preserve">гриф от груди</t>
  </si>
  <si>
    <t xml:space="preserve">выпригивание из низкого седа</t>
  </si>
  <si>
    <t xml:space="preserve">берпи</t>
  </si>
  <si>
    <t xml:space="preserve">подтягивание обратный хват</t>
  </si>
  <si>
    <t xml:space="preserve">блин вокруг</t>
  </si>
  <si>
    <t xml:space="preserve">разножка</t>
  </si>
  <si>
    <t xml:space="preserve">планка</t>
  </si>
  <si>
    <t xml:space="preserve">ok</t>
  </si>
  <si>
    <t xml:space="preserve">№3</t>
  </si>
  <si>
    <t xml:space="preserve">рукаход</t>
  </si>
  <si>
    <t xml:space="preserve">низкая перекладина</t>
  </si>
  <si>
    <t xml:space="preserve">ок</t>
  </si>
  <si>
    <t xml:space="preserve">гриф за головой узк. хват</t>
  </si>
  <si>
    <t xml:space="preserve">прыжки лв/пр через перекладину</t>
  </si>
  <si>
    <t xml:space="preserve">отжимания</t>
  </si>
  <si>
    <t xml:space="preserve">№4</t>
  </si>
  <si>
    <t xml:space="preserve">блин 20кг</t>
  </si>
  <si>
    <t xml:space="preserve">гриф вперед </t>
  </si>
  <si>
    <t xml:space="preserve">отжимание на руках вниз головой</t>
  </si>
  <si>
    <t xml:space="preserve">№5</t>
  </si>
  <si>
    <t xml:space="preserve">отдых между кругами 2+3(мин)</t>
  </si>
  <si>
    <t xml:space="preserve">2+3</t>
  </si>
  <si>
    <t xml:space="preserve">отжимания с хлопками</t>
  </si>
  <si>
    <t xml:space="preserve">подтягивание на рукоходе</t>
  </si>
  <si>
    <t xml:space="preserve">прыжки на правой ноге</t>
  </si>
  <si>
    <t xml:space="preserve">прыжки на левой ноге</t>
  </si>
  <si>
    <t xml:space="preserve">брусья + пресс</t>
  </si>
  <si>
    <t xml:space="preserve">прыжки в длину</t>
  </si>
  <si>
    <t xml:space="preserve">подъем переворот</t>
  </si>
  <si>
    <t xml:space="preserve">берпи с грифом</t>
  </si>
  <si>
    <t xml:space="preserve">шведская стенка подъем ног</t>
  </si>
  <si>
    <t xml:space="preserve">блин 10кг</t>
  </si>
  <si>
    <t xml:space="preserve">присед+прыжок(пятки до попы)</t>
  </si>
  <si>
    <t xml:space="preserve">подтягивание параллельный хват</t>
  </si>
  <si>
    <t xml:space="preserve">кидаем ногу+присед правая</t>
  </si>
  <si>
    <t xml:space="preserve">кидаем ногу+присед левая</t>
  </si>
  <si>
    <t xml:space="preserve">прыжки на шведской стенке</t>
  </si>
  <si>
    <t xml:space="preserve">отжимания (узкий хват)</t>
  </si>
  <si>
    <t xml:space="preserve">разножка + бедро заднее</t>
  </si>
  <si>
    <t xml:space="preserve">турник - подъем ног</t>
  </si>
  <si>
    <t xml:space="preserve">отжимания + крисс кросс</t>
  </si>
  <si>
    <t xml:space="preserve">пресс</t>
  </si>
  <si>
    <t xml:space="preserve">вис на левой руке</t>
  </si>
  <si>
    <t xml:space="preserve">вис на правой руке</t>
  </si>
  <si>
    <t xml:space="preserve">Приседания в выпаде с поднятыми руками и грузом</t>
  </si>
  <si>
    <t xml:space="preserve">https://www.youtube.com/watch?v=qGSlehRBBMM</t>
  </si>
  <si>
    <t xml:space="preserve">четырёхглавые мышцы бедра, подколенные сухожилия, ягодицы, плечи и мышцы кора</t>
  </si>
  <si>
    <t xml:space="preserve">Разножка</t>
  </si>
  <si>
    <t xml:space="preserve">https://marathonec.ru/10-strength-exercises-for-runners/</t>
  </si>
  <si>
    <t xml:space="preserve">При выполнении этого упражнения с прямой спиной активнее всего работают мышцы задней поверхности бедра.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</si>
</sst>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H:MM"/>
    <numFmt numFmtId="167" formatCode="MMM\-YY"/>
    <numFmt numFmtId="168" formatCode="0%"/>
    <numFmt numFmtId="169" formatCode="#,##0.00"/>
    <numFmt numFmtId="170" formatCode="0.00"/>
    <numFmt numFmtId="171" formatCode="@"/>
    <numFmt numFmtId="172" formatCode="0"/>
    <numFmt numFmtId="173" formatCode="0.0"/>
  </numFmts>
  <fonts count="3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b val="true"/>
      <sz val="11"/>
      <color rgb="FF70AD47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ED7D31"/>
      <name val="Calibri"/>
      <family val="2"/>
      <charset val="204"/>
    </font>
    <font>
      <u val="single"/>
      <sz val="11"/>
      <color rgb="FF0563C1"/>
      <name val="Calibri"/>
      <family val="2"/>
      <charset val="1"/>
    </font>
    <font>
      <b val="true"/>
      <sz val="11"/>
      <color rgb="FF2E75B6"/>
      <name val="Calibri"/>
      <family val="2"/>
      <charset val="204"/>
    </font>
    <font>
      <b val="true"/>
      <sz val="11"/>
      <color rgb="FFA6A6A6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color rgb="FF70AD47"/>
      <name val="Calibri"/>
      <family val="2"/>
      <charset val="204"/>
    </font>
    <font>
      <sz val="11"/>
      <name val="Calibri"/>
      <family val="2"/>
      <charset val="204"/>
    </font>
    <font>
      <sz val="11"/>
      <color rgb="FFFFFFFF"/>
      <name val="Calibri"/>
      <family val="2"/>
      <charset val="1"/>
    </font>
    <font>
      <sz val="10"/>
      <name val="Arial"/>
      <family val="2"/>
    </font>
    <font>
      <sz val="9"/>
      <color rgb="FFD9D9D9"/>
      <name val="Calibri"/>
      <family val="2"/>
    </font>
    <font>
      <b val="true"/>
      <sz val="9"/>
      <color rgb="FFD9D9D9"/>
      <name val="Calibri"/>
      <family val="2"/>
    </font>
    <font>
      <sz val="2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9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b val="true"/>
      <sz val="11"/>
      <color rgb="FF00B050"/>
      <name val="Calibri"/>
      <family val="2"/>
      <charset val="204"/>
    </font>
    <font>
      <b val="true"/>
      <sz val="10"/>
      <color rgb="FF00B050"/>
      <name val="Calibri"/>
      <family val="2"/>
      <charset val="204"/>
    </font>
    <font>
      <sz val="14"/>
      <color rgb="FFFF0000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color rgb="FFC55A11"/>
      <name val="Calibri"/>
      <family val="2"/>
      <charset val="1"/>
    </font>
    <font>
      <sz val="8"/>
      <color rgb="FF000000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E699"/>
        <bgColor rgb="FFFFF2CC"/>
      </patternFill>
    </fill>
    <fill>
      <patternFill patternType="solid">
        <fgColor rgb="FF000000"/>
        <bgColor rgb="FF003300"/>
      </patternFill>
    </fill>
    <fill>
      <patternFill patternType="solid">
        <fgColor rgb="FFE7E6E6"/>
        <bgColor rgb="FFDEEBF7"/>
      </patternFill>
    </fill>
    <fill>
      <patternFill patternType="solid">
        <fgColor rgb="FFF4B183"/>
        <bgColor rgb="FFF8CBAD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rgb="FFFFFFFF"/>
        <bgColor rgb="FFF2F2F2"/>
      </patternFill>
    </fill>
    <fill>
      <patternFill patternType="solid">
        <fgColor rgb="FF9DC3E6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A9D18E"/>
        <bgColor rgb="FFC5E0B4"/>
      </patternFill>
    </fill>
    <fill>
      <patternFill patternType="solid">
        <fgColor rgb="FFFFC000"/>
        <bgColor rgb="FFFFD966"/>
      </patternFill>
    </fill>
    <fill>
      <patternFill patternType="solid">
        <fgColor rgb="FF70AD47"/>
        <bgColor rgb="FF808080"/>
      </patternFill>
    </fill>
    <fill>
      <patternFill patternType="solid">
        <fgColor rgb="FFBF9000"/>
        <bgColor rgb="FFED7D31"/>
      </patternFill>
    </fill>
    <fill>
      <patternFill patternType="solid">
        <fgColor rgb="FFC55A11"/>
        <bgColor rgb="FFED7D31"/>
      </patternFill>
    </fill>
    <fill>
      <patternFill patternType="solid">
        <fgColor rgb="FFED7D31"/>
        <bgColor rgb="FFBF9000"/>
      </patternFill>
    </fill>
    <fill>
      <patternFill patternType="solid">
        <fgColor rgb="FF5B9BD5"/>
        <bgColor rgb="FF2E75B6"/>
      </patternFill>
    </fill>
    <fill>
      <patternFill patternType="solid">
        <fgColor rgb="FFBDD7EE"/>
        <bgColor rgb="FFD9D9D9"/>
      </patternFill>
    </fill>
    <fill>
      <patternFill patternType="solid">
        <fgColor rgb="FFFFD966"/>
        <bgColor rgb="FFFFE699"/>
      </patternFill>
    </fill>
    <fill>
      <patternFill patternType="solid">
        <fgColor rgb="FFFFF2CC"/>
        <bgColor rgb="FFFBE5D6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>
        <color rgb="FFFFFFFF"/>
      </right>
      <top style="medium"/>
      <bottom style="medium"/>
      <diagonal/>
    </border>
    <border diagonalUp="false" diagonalDown="false">
      <left/>
      <right style="medium"/>
      <top style="medium"/>
      <bottom style="thin">
        <color rgb="FFFFFFFF"/>
      </bottom>
      <diagonal/>
    </border>
    <border diagonalUp="false" diagonalDown="false">
      <left style="medium"/>
      <right style="medium"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1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1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11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1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11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9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6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1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1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1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2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1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1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2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1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0" fillId="2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13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3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13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3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3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2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2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2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21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1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21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1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29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1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2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8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8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4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7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D966"/>
      <rgbColor rgb="FFFF00FF"/>
      <rgbColor rgb="FF00FFFF"/>
      <rgbColor rgb="FFC00000"/>
      <rgbColor rgb="FF008000"/>
      <rgbColor rgb="FF000080"/>
      <rgbColor rgb="FFE7E6E6"/>
      <rgbColor rgb="FF800080"/>
      <rgbColor rgb="FF008080"/>
      <rgbColor rgb="FFB3B3B3"/>
      <rgbColor rgb="FF808080"/>
      <rgbColor rgb="FF5B9BD5"/>
      <rgbColor rgb="FF993366"/>
      <rgbColor rgb="FFFFF2CC"/>
      <rgbColor rgb="FFDEEBF7"/>
      <rgbColor rgb="FF660066"/>
      <rgbColor rgb="FFFBE5D6"/>
      <rgbColor rgb="FF0563C1"/>
      <rgbColor rgb="FFBDD7EE"/>
      <rgbColor rgb="FF000080"/>
      <rgbColor rgb="FFFF00FF"/>
      <rgbColor rgb="FFC5E0B4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9DC3E6"/>
      <rgbColor rgb="FFF4B183"/>
      <rgbColor rgb="FFD9D9D9"/>
      <rgbColor rgb="FFF8CBAD"/>
      <rgbColor rgb="FF2E75B6"/>
      <rgbColor rgb="FFA9D18E"/>
      <rgbColor rgb="FF70AD47"/>
      <rgbColor rgb="FFFFC000"/>
      <rgbColor rgb="FFBF9000"/>
      <rgbColor rgb="FFED7D31"/>
      <rgbColor rgb="FF666699"/>
      <rgbColor rgb="FFA6A6A6"/>
      <rgbColor rgb="FF003366"/>
      <rgbColor rgb="FF00B050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externalLink" Target="externalLinks/externalLink1.xml"/><Relationship Id="rId15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backWall>
      <c:spPr>
        <a:noFill/>
        <a:ln w="6480">
          <a:noFill/>
        </a:ln>
      </c:spPr>
    </c:backWall>
    <c:plotArea>
      <c:bar3DChart>
        <c:barDir val="col"/>
        <c:grouping val="percent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объем'!$F$28:$G$28</c:f>
              <c:numCache>
                <c:formatCode>General</c:formatCode>
                <c:ptCount val="2"/>
                <c:pt idx="0">
                  <c:v>61</c:v>
                </c:pt>
                <c:pt idx="1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объем'!$F$29:$G$29</c:f>
              <c:numCache>
                <c:formatCode>General</c:formatCode>
                <c:ptCount val="2"/>
                <c:pt idx="0">
                  <c:v>15.06</c:v>
                </c:pt>
                <c:pt idx="1">
                  <c:v/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объем'!$F$30:$G$30</c:f>
              <c:numCache>
                <c:formatCode>General</c:formatCode>
                <c:ptCount val="2"/>
                <c:pt idx="0">
                  <c:v>13.51</c:v>
                </c:pt>
                <c:pt idx="1">
                  <c:v/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объем'!$F$31:$G$31</c:f>
              <c:numCache>
                <c:formatCode>General</c:formatCode>
                <c:ptCount val="2"/>
                <c:pt idx="0">
                  <c:v>10.43</c:v>
                </c:pt>
                <c:pt idx="1">
                  <c:v/>
                </c:pt>
              </c:numCache>
            </c:numRef>
          </c:val>
        </c:ser>
        <c:gapWidth val="150"/>
        <c:shape val="cylinder"/>
        <c:axId val="18562768"/>
        <c:axId val="65386299"/>
        <c:axId val="0"/>
      </c:bar3DChart>
      <c:catAx>
        <c:axId val="185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386299"/>
        <c:crosses val="autoZero"/>
        <c:auto val="1"/>
        <c:lblAlgn val="ctr"/>
        <c:lblOffset val="100"/>
      </c:catAx>
      <c:valAx>
        <c:axId val="65386299"/>
        <c:scaling>
          <c:orientation val="minMax"/>
        </c:scaling>
        <c:delete val="0"/>
        <c:axPos val="l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в сезоне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562768"/>
        <c:crosses val="autoZero"/>
      </c:valAx>
      <c:spPr>
        <a:noFill/>
        <a:ln w="648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31</xdr:row>
      <xdr:rowOff>1800</xdr:rowOff>
    </xdr:from>
    <xdr:to>
      <xdr:col>7</xdr:col>
      <xdr:colOff>3960</xdr:colOff>
      <xdr:row>45</xdr:row>
      <xdr:rowOff>75600</xdr:rowOff>
    </xdr:to>
    <xdr:graphicFrame>
      <xdr:nvGraphicFramePr>
        <xdr:cNvPr id="0" name="Диаграмма 3"/>
        <xdr:cNvGraphicFramePr/>
      </xdr:nvGraphicFramePr>
      <xdr:xfrm>
        <a:off x="0" y="6262200"/>
        <a:ext cx="4390920" cy="264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lan2018%20(3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цели на сезон"/>
      <sheetName val="сезонный объем"/>
      <sheetName val="структура 4-х недельного цикла"/>
      <sheetName val="понедельный план тр-к "/>
      <sheetName val="СИ комплексы"/>
      <sheetName val="Ц1Н1"/>
      <sheetName val="Ц1Н2"/>
      <sheetName val="Ц1Н3"/>
      <sheetName val="Ц1Н4"/>
      <sheetName val="Ц2Н5"/>
      <sheetName val="ссылки"/>
    </sheetNames>
    <sheetDataSet>
      <sheetData sheetId="0"/>
      <sheetData sheetId="1"/>
      <sheetData sheetId="2"/>
      <sheetData sheetId="3">
        <row r="21">
          <cell r="H21">
            <v>0</v>
          </cell>
        </row>
        <row r="24">
          <cell r="H24">
            <v>0</v>
          </cell>
        </row>
        <row r="27">
          <cell r="H2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qGSlehRBBMM" TargetMode="External"/><Relationship Id="rId2" Type="http://schemas.openxmlformats.org/officeDocument/2006/relationships/hyperlink" Target="https://marathonec.ru/10-strength-exercises-for-runner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incalculator.ru/kalkulyator-dnej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5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S14" activeCellId="0" sqref="S14"/>
    </sheetView>
  </sheetViews>
  <sheetFormatPr defaultRowHeight="14.5" outlineLevelRow="0" outlineLevelCol="0"/>
  <cols>
    <col collapsed="false" customWidth="true" hidden="false" outlineLevel="0" max="16" min="1" style="0" width="8.63"/>
    <col collapsed="false" customWidth="true" hidden="false" outlineLevel="0" max="17" min="17" style="0" width="11.72"/>
    <col collapsed="false" customWidth="true" hidden="false" outlineLevel="0" max="18" min="18" style="0" width="8.63"/>
    <col collapsed="false" customWidth="true" hidden="false" outlineLevel="0" max="19" min="19" style="0" width="11.99"/>
    <col collapsed="false" customWidth="true" hidden="false" outlineLevel="0" max="1025" min="20" style="0" width="8.63"/>
  </cols>
  <sheetData>
    <row r="1" customFormat="false" ht="21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4.5" hidden="false" customHeight="false" outlineLevel="0" collapsed="false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4"/>
      <c r="Q2" s="5" t="s">
        <v>3</v>
      </c>
      <c r="R2" s="6" t="n">
        <v>8</v>
      </c>
      <c r="S2" s="0" t="s">
        <v>4</v>
      </c>
    </row>
    <row r="3" customFormat="false" ht="14.5" hidden="false" customHeight="fals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P3" s="5"/>
      <c r="Q3" s="5" t="s">
        <v>5</v>
      </c>
      <c r="R3" s="7" t="n">
        <v>21</v>
      </c>
      <c r="S3" s="0" t="s">
        <v>4</v>
      </c>
      <c r="T3" s="0" t="s">
        <v>6</v>
      </c>
    </row>
    <row r="4" customFormat="false" ht="13.75" hidden="false" customHeight="true" outlineLevel="0" collapsed="false">
      <c r="A4" s="8" t="s">
        <v>7</v>
      </c>
      <c r="B4" s="9" t="s">
        <v>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Q4" s="5" t="s">
        <v>9</v>
      </c>
      <c r="R4" s="7" t="n">
        <v>15</v>
      </c>
      <c r="S4" s="0" t="s">
        <v>10</v>
      </c>
      <c r="T4" s="10" t="n">
        <v>0.0555555555555556</v>
      </c>
    </row>
    <row r="5" customFormat="false" ht="14.5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Q5" s="5" t="s">
        <v>11</v>
      </c>
      <c r="R5" s="7" t="n">
        <v>21</v>
      </c>
      <c r="S5" s="11" t="s">
        <v>4</v>
      </c>
      <c r="T5" s="10" t="n">
        <v>0.0763888888888889</v>
      </c>
    </row>
    <row r="6" customFormat="false" ht="13.75" hidden="false" customHeight="true" outlineLevel="0" collapsed="false">
      <c r="A6" s="2" t="s">
        <v>12</v>
      </c>
      <c r="B6" s="12" t="s">
        <v>13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Q6" s="5" t="s">
        <v>14</v>
      </c>
      <c r="R6" s="7" t="n">
        <v>21</v>
      </c>
      <c r="S6" s="0" t="s">
        <v>10</v>
      </c>
      <c r="T6" s="10" t="n">
        <v>0.0763888888888889</v>
      </c>
    </row>
    <row r="7" customFormat="false" ht="14.5" hidden="false" customHeight="false" outlineLevel="0" collapsed="false">
      <c r="A7" s="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P7" s="0" t="s">
        <v>15</v>
      </c>
      <c r="Q7" s="5" t="s">
        <v>16</v>
      </c>
      <c r="S7" s="0" t="s">
        <v>17</v>
      </c>
      <c r="U7" s="0" t="s">
        <v>18</v>
      </c>
    </row>
    <row r="8" customFormat="false" ht="13.75" hidden="false" customHeight="true" outlineLevel="0" collapsed="false">
      <c r="A8" s="8" t="s">
        <v>19</v>
      </c>
      <c r="B8" s="9" t="s">
        <v>20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Q8" s="5" t="s">
        <v>21</v>
      </c>
      <c r="S8" s="0" t="s">
        <v>22</v>
      </c>
      <c r="U8" s="0" t="s">
        <v>18</v>
      </c>
    </row>
    <row r="9" customFormat="false" ht="14.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Q9" s="5" t="s">
        <v>23</v>
      </c>
      <c r="S9" s="0" t="s">
        <v>4</v>
      </c>
      <c r="U9" s="0" t="s">
        <v>18</v>
      </c>
    </row>
    <row r="10" customFormat="false" ht="14.5" hidden="false" customHeight="false" outlineLevel="0" collapsed="false">
      <c r="A10" s="2" t="s">
        <v>24</v>
      </c>
      <c r="B10" s="3" t="s">
        <v>25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14.5" hidden="false" customHeight="false" outlineLevel="0" collapsed="false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customFormat="false" ht="13.75" hidden="false" customHeight="true" outlineLevel="0" collapsed="false">
      <c r="A12" s="8" t="s">
        <v>26</v>
      </c>
      <c r="B12" s="9" t="s">
        <v>27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4.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customFormat="false" ht="14.5" hidden="false" customHeight="false" outlineLevel="0" collapsed="false">
      <c r="A14" s="2" t="s">
        <v>28</v>
      </c>
      <c r="B14" s="3" t="s">
        <v>29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customFormat="false" ht="14.5" hidden="false" customHeight="false" outlineLevel="0" collapsed="false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mergeCells count="15">
    <mergeCell ref="A1:M1"/>
    <mergeCell ref="A2:A3"/>
    <mergeCell ref="B2:M3"/>
    <mergeCell ref="A4:A5"/>
    <mergeCell ref="B4:M5"/>
    <mergeCell ref="A6:A7"/>
    <mergeCell ref="B6:M7"/>
    <mergeCell ref="A8:A9"/>
    <mergeCell ref="B8:M9"/>
    <mergeCell ref="A10:A11"/>
    <mergeCell ref="B10:M11"/>
    <mergeCell ref="A12:A13"/>
    <mergeCell ref="B12:M13"/>
    <mergeCell ref="A14:A15"/>
    <mergeCell ref="B14:M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M15" activeCellId="0" sqref="M15"/>
    </sheetView>
  </sheetViews>
  <sheetFormatPr defaultRowHeight="12.8" outlineLevelRow="0" outlineLevelCol="0"/>
  <cols>
    <col collapsed="false" customWidth="true" hidden="false" outlineLevel="0" max="1" min="1" style="0" width="13.96"/>
    <col collapsed="false" customWidth="true" hidden="false" outlineLevel="0" max="2" min="2" style="0" width="15.65"/>
    <col collapsed="false" customWidth="true" hidden="false" outlineLevel="0" max="4" min="4" style="0" width="20.3"/>
    <col collapsed="false" customWidth="true" hidden="false" outlineLevel="0" max="8" min="8" style="0" width="13.54"/>
  </cols>
  <sheetData>
    <row r="1" customFormat="false" ht="46.45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23.95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3.8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35.2" hidden="false" customHeight="false" outlineLevel="0" collapsed="false">
      <c r="A4" s="331"/>
      <c r="B4" s="350" t="s">
        <v>149</v>
      </c>
      <c r="C4" s="351" t="n">
        <v>166</v>
      </c>
      <c r="D4" s="352" t="n">
        <v>142</v>
      </c>
      <c r="E4" s="353" t="n">
        <f aca="false">'[1]понедельный план тр-к '!H21</f>
        <v>0</v>
      </c>
      <c r="F4" s="353" t="n">
        <f aca="false">'[1]понедельный план тр-к '!H24</f>
        <v>0</v>
      </c>
      <c r="G4" s="353" t="n">
        <f aca="false">'[1]понедельный план тр-к '!H27</f>
        <v>0</v>
      </c>
      <c r="H4" s="353" t="n">
        <v>14</v>
      </c>
      <c r="I4" s="354" t="n">
        <v>71</v>
      </c>
      <c r="J4" s="354" t="n">
        <v>47</v>
      </c>
      <c r="K4" s="355" t="n">
        <v>33</v>
      </c>
    </row>
    <row r="5" customFormat="false" ht="17.3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3.8" hidden="false" customHeight="fals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3.8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3.8" hidden="false" customHeight="false" outlineLevel="0" collapsed="false">
      <c r="A8" s="361" t="s">
        <v>154</v>
      </c>
      <c r="B8" s="362" t="n">
        <v>43556</v>
      </c>
      <c r="C8" s="363"/>
      <c r="D8" s="363"/>
      <c r="E8" s="363"/>
      <c r="F8" s="363"/>
      <c r="G8" s="363"/>
      <c r="H8" s="363"/>
      <c r="I8" s="363"/>
      <c r="J8" s="363"/>
      <c r="K8" s="363"/>
    </row>
    <row r="9" customFormat="false" ht="13.8" hidden="false" customHeight="false" outlineLevel="0" collapsed="false">
      <c r="A9" s="361" t="s">
        <v>155</v>
      </c>
      <c r="B9" s="362" t="n">
        <v>43557</v>
      </c>
      <c r="C9" s="365" t="s">
        <v>237</v>
      </c>
      <c r="D9" s="365"/>
      <c r="E9" s="367" t="s">
        <v>219</v>
      </c>
      <c r="F9" s="367"/>
      <c r="G9" s="367"/>
      <c r="H9" s="367"/>
      <c r="I9" s="367"/>
      <c r="J9" s="367"/>
      <c r="K9" s="367"/>
    </row>
    <row r="10" customFormat="false" ht="13.8" hidden="false" customHeight="false" outlineLevel="0" collapsed="false">
      <c r="A10" s="361" t="s">
        <v>157</v>
      </c>
      <c r="B10" s="362" t="n">
        <v>43558</v>
      </c>
      <c r="C10" s="365" t="s">
        <v>238</v>
      </c>
      <c r="D10" s="365"/>
      <c r="E10" s="367"/>
      <c r="F10" s="367"/>
      <c r="G10" s="367"/>
      <c r="H10" s="367"/>
      <c r="I10" s="367"/>
      <c r="J10" s="367"/>
      <c r="K10" s="367"/>
    </row>
    <row r="11" customFormat="false" ht="13.8" hidden="false" customHeight="false" outlineLevel="0" collapsed="false">
      <c r="A11" s="361" t="s">
        <v>158</v>
      </c>
      <c r="B11" s="362" t="n">
        <v>43559</v>
      </c>
      <c r="C11" s="365"/>
      <c r="D11" s="365"/>
      <c r="E11" s="366"/>
      <c r="F11" s="366"/>
      <c r="G11" s="366"/>
      <c r="H11" s="366"/>
      <c r="I11" s="366"/>
      <c r="J11" s="366"/>
      <c r="K11" s="366"/>
    </row>
    <row r="12" customFormat="false" ht="13.8" hidden="false" customHeight="false" outlineLevel="0" collapsed="false">
      <c r="A12" s="361" t="s">
        <v>160</v>
      </c>
      <c r="B12" s="362" t="n">
        <v>43560</v>
      </c>
      <c r="C12" s="365" t="s">
        <v>239</v>
      </c>
      <c r="D12" s="365"/>
      <c r="E12" s="367"/>
      <c r="F12" s="367"/>
      <c r="G12" s="367"/>
      <c r="H12" s="367"/>
      <c r="I12" s="367"/>
      <c r="J12" s="367"/>
      <c r="K12" s="367"/>
    </row>
    <row r="13" customFormat="false" ht="13.8" hidden="false" customHeight="false" outlineLevel="0" collapsed="false">
      <c r="A13" s="361" t="s">
        <v>162</v>
      </c>
      <c r="B13" s="362" t="n">
        <v>43561</v>
      </c>
      <c r="C13" s="393" t="s">
        <v>240</v>
      </c>
      <c r="D13" s="393"/>
      <c r="E13" s="367"/>
      <c r="F13" s="367"/>
      <c r="G13" s="367"/>
      <c r="H13" s="367"/>
      <c r="I13" s="367"/>
      <c r="J13" s="367"/>
      <c r="K13" s="367"/>
    </row>
    <row r="14" customFormat="false" ht="13.8" hidden="false" customHeight="false" outlineLevel="0" collapsed="false">
      <c r="A14" s="361" t="s">
        <v>164</v>
      </c>
      <c r="B14" s="362" t="n">
        <v>43562</v>
      </c>
      <c r="C14" s="365" t="s">
        <v>241</v>
      </c>
      <c r="D14" s="365"/>
      <c r="E14" s="367"/>
      <c r="F14" s="367"/>
      <c r="G14" s="367"/>
      <c r="H14" s="367"/>
      <c r="I14" s="367"/>
      <c r="J14" s="367"/>
      <c r="K14" s="367"/>
    </row>
    <row r="15" customFormat="false" ht="13.8" hidden="false" customHeight="false" outlineLevel="0" collapsed="false"/>
    <row r="16" customFormat="false" ht="13.8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80.2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3.8" hidden="false" customHeight="false" outlineLevel="0" collapsed="false">
      <c r="A18" s="372" t="s">
        <v>174</v>
      </c>
      <c r="B18" s="373" t="n">
        <v>43563</v>
      </c>
      <c r="C18" s="374"/>
      <c r="D18" s="374"/>
      <c r="E18" s="374"/>
      <c r="F18" s="374"/>
      <c r="G18" s="374" t="n">
        <v>57.3</v>
      </c>
      <c r="H18" s="374" t="n">
        <v>6.35</v>
      </c>
      <c r="I18" s="374"/>
      <c r="J18" s="375"/>
      <c r="K18" s="375"/>
    </row>
    <row r="19" customFormat="false" ht="13.8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3.8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3.8" hidden="false" customHeight="false" outlineLevel="0" collapsed="false">
      <c r="A21" s="377" t="s">
        <v>175</v>
      </c>
      <c r="B21" s="373" t="n">
        <v>43564</v>
      </c>
      <c r="C21" s="21"/>
      <c r="D21" s="21"/>
      <c r="E21" s="21"/>
      <c r="F21" s="378"/>
      <c r="G21" s="21" t="n">
        <v>58.7</v>
      </c>
      <c r="H21" s="21" t="n">
        <v>7.09</v>
      </c>
      <c r="I21" s="394"/>
      <c r="J21" s="394"/>
      <c r="K21" s="394"/>
    </row>
    <row r="22" customFormat="false" ht="13.8" hidden="false" customHeight="false" outlineLevel="0" collapsed="false">
      <c r="A22" s="377"/>
      <c r="B22" s="373"/>
      <c r="C22" s="379"/>
      <c r="D22" s="379"/>
      <c r="E22" s="379"/>
      <c r="F22" s="379"/>
      <c r="G22" s="379"/>
      <c r="H22" s="379"/>
      <c r="I22" s="379"/>
      <c r="J22" s="379"/>
      <c r="K22" s="379"/>
    </row>
    <row r="23" customFormat="false" ht="13.8" hidden="false" customHeight="fals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3.8" hidden="false" customHeight="false" outlineLevel="0" collapsed="false">
      <c r="A24" s="372" t="s">
        <v>181</v>
      </c>
      <c r="B24" s="373" t="n">
        <v>43565</v>
      </c>
      <c r="C24" s="374"/>
      <c r="D24" s="374"/>
      <c r="E24" s="374"/>
      <c r="F24" s="395"/>
      <c r="G24" s="374"/>
      <c r="H24" s="374"/>
      <c r="I24" s="374"/>
      <c r="J24" s="374"/>
      <c r="K24" s="374"/>
    </row>
    <row r="25" customFormat="false" ht="13.8" hidden="false" customHeight="fals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13.8" hidden="false" customHeight="fals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3.8" hidden="false" customHeight="false" outlineLevel="0" collapsed="false">
      <c r="A27" s="377" t="s">
        <v>183</v>
      </c>
      <c r="B27" s="373" t="n">
        <v>43566</v>
      </c>
      <c r="C27" s="21"/>
      <c r="D27" s="21"/>
      <c r="E27" s="21"/>
      <c r="F27" s="21"/>
      <c r="G27" s="21"/>
      <c r="H27" s="21"/>
      <c r="I27" s="21"/>
      <c r="J27" s="21"/>
      <c r="K27" s="21"/>
    </row>
    <row r="28" customFormat="false" ht="13.8" hidden="false" customHeight="false" outlineLevel="0" collapsed="false">
      <c r="A28" s="377"/>
      <c r="B28" s="373"/>
      <c r="C28" s="389"/>
      <c r="D28" s="389"/>
      <c r="E28" s="389"/>
      <c r="F28" s="389"/>
      <c r="G28" s="389"/>
      <c r="H28" s="389"/>
      <c r="I28" s="389"/>
      <c r="J28" s="389"/>
      <c r="K28" s="389"/>
    </row>
    <row r="29" customFormat="false" ht="13.8" hidden="false" customHeight="false" outlineLevel="0" collapsed="false">
      <c r="A29" s="377"/>
      <c r="B29" s="373"/>
      <c r="C29" s="389"/>
      <c r="D29" s="389"/>
      <c r="E29" s="389"/>
      <c r="F29" s="389"/>
      <c r="G29" s="389"/>
      <c r="H29" s="389"/>
      <c r="I29" s="389"/>
      <c r="J29" s="389"/>
      <c r="K29" s="389"/>
    </row>
    <row r="30" customFormat="false" ht="13.8" hidden="false" customHeight="false" outlineLevel="0" collapsed="false">
      <c r="A30" s="372" t="s">
        <v>186</v>
      </c>
      <c r="B30" s="373" t="n">
        <v>43567</v>
      </c>
      <c r="C30" s="374"/>
      <c r="D30" s="374"/>
      <c r="E30" s="374"/>
      <c r="F30" s="395"/>
      <c r="G30" s="374"/>
      <c r="H30" s="374"/>
      <c r="I30" s="383"/>
      <c r="J30" s="383"/>
      <c r="K30" s="383"/>
    </row>
    <row r="31" customFormat="false" ht="13.8" hidden="false" customHeight="false" outlineLevel="0" collapsed="false">
      <c r="A31" s="372"/>
      <c r="B31" s="372"/>
      <c r="C31" s="381"/>
      <c r="D31" s="381"/>
      <c r="E31" s="381"/>
      <c r="F31" s="381"/>
      <c r="G31" s="381"/>
      <c r="H31" s="381"/>
      <c r="I31" s="381"/>
      <c r="J31" s="381"/>
      <c r="K31" s="381"/>
    </row>
    <row r="32" customFormat="false" ht="13.8" hidden="false" customHeight="fals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3.8" hidden="false" customHeight="false" outlineLevel="0" collapsed="false">
      <c r="A33" s="377" t="s">
        <v>190</v>
      </c>
      <c r="B33" s="373" t="n">
        <v>43568</v>
      </c>
      <c r="C33" s="21"/>
      <c r="D33" s="21"/>
      <c r="E33" s="21"/>
      <c r="F33" s="378"/>
      <c r="G33" s="21"/>
      <c r="H33" s="21"/>
      <c r="I33" s="21"/>
      <c r="J33" s="21"/>
      <c r="K33" s="21"/>
    </row>
    <row r="34" customFormat="false" ht="13.8" hidden="false" customHeight="false" outlineLevel="0" collapsed="false">
      <c r="A34" s="377"/>
      <c r="B34" s="373"/>
      <c r="C34" s="396"/>
      <c r="D34" s="396"/>
      <c r="E34" s="396"/>
      <c r="F34" s="396"/>
      <c r="G34" s="396"/>
      <c r="H34" s="396"/>
      <c r="I34" s="396"/>
      <c r="J34" s="396"/>
      <c r="K34" s="396"/>
    </row>
    <row r="35" customFormat="false" ht="13.8" hidden="false" customHeight="false" outlineLevel="0" collapsed="false">
      <c r="A35" s="377"/>
      <c r="B35" s="373"/>
      <c r="C35" s="396"/>
      <c r="D35" s="396"/>
      <c r="E35" s="396"/>
      <c r="F35" s="396"/>
      <c r="G35" s="396"/>
      <c r="H35" s="396"/>
      <c r="I35" s="396"/>
      <c r="J35" s="396"/>
      <c r="K35" s="396"/>
    </row>
    <row r="36" customFormat="false" ht="13.8" hidden="false" customHeight="false" outlineLevel="0" collapsed="false">
      <c r="A36" s="372" t="s">
        <v>192</v>
      </c>
      <c r="B36" s="373" t="n">
        <v>43569</v>
      </c>
      <c r="C36" s="374"/>
      <c r="D36" s="374"/>
      <c r="E36" s="374"/>
      <c r="F36" s="395"/>
      <c r="G36" s="374"/>
      <c r="H36" s="374"/>
      <c r="I36" s="374"/>
      <c r="J36" s="374"/>
      <c r="K36" s="374"/>
    </row>
    <row r="37" customFormat="false" ht="13.8" hidden="false" customHeight="false" outlineLevel="0" collapsed="false">
      <c r="A37" s="372"/>
      <c r="B37" s="372"/>
      <c r="C37" s="397"/>
      <c r="D37" s="397"/>
      <c r="E37" s="397"/>
      <c r="F37" s="397"/>
      <c r="G37" s="397"/>
      <c r="H37" s="397"/>
      <c r="I37" s="397"/>
      <c r="J37" s="397"/>
      <c r="K37" s="397"/>
    </row>
    <row r="38" customFormat="false" ht="13.8" hidden="false" customHeight="false" outlineLevel="0" collapsed="false">
      <c r="A38" s="372"/>
      <c r="B38" s="372"/>
      <c r="C38" s="397"/>
      <c r="D38" s="397"/>
      <c r="E38" s="397"/>
      <c r="F38" s="397"/>
      <c r="G38" s="397"/>
      <c r="H38" s="397"/>
      <c r="I38" s="397"/>
      <c r="J38" s="397"/>
      <c r="K38" s="397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2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V64" activeCellId="0" sqref="V64"/>
    </sheetView>
  </sheetViews>
  <sheetFormatPr defaultRowHeight="14.5" outlineLevelRow="0" outlineLevelCol="0"/>
  <cols>
    <col collapsed="false" customWidth="true" hidden="false" outlineLevel="0" max="1" min="1" style="0" width="2.64"/>
    <col collapsed="false" customWidth="true" hidden="false" outlineLevel="0" max="2" min="2" style="0" width="30.82"/>
    <col collapsed="false" customWidth="true" hidden="false" outlineLevel="0" max="3" min="3" style="0" width="27.36"/>
    <col collapsed="false" customWidth="true" hidden="false" outlineLevel="0" max="4" min="4" style="0" width="8"/>
    <col collapsed="false" customWidth="true" hidden="false" outlineLevel="0" max="5" min="5" style="0" width="6.18"/>
    <col collapsed="false" customWidth="true" hidden="false" outlineLevel="0" max="11" min="6" style="0" width="5.01"/>
    <col collapsed="false" customWidth="true" hidden="false" outlineLevel="0" max="1025" min="12" style="0" width="8.82"/>
  </cols>
  <sheetData>
    <row r="1" customFormat="false" ht="14.4" hidden="false" customHeight="true" outlineLevel="0" collapsed="false">
      <c r="B1" s="368"/>
      <c r="C1" s="368" t="s">
        <v>242</v>
      </c>
      <c r="D1" s="368" t="s">
        <v>127</v>
      </c>
      <c r="E1" s="368" t="s">
        <v>243</v>
      </c>
      <c r="F1" s="368" t="s">
        <v>244</v>
      </c>
      <c r="G1" s="398" t="s">
        <v>245</v>
      </c>
      <c r="H1" s="398"/>
      <c r="I1" s="358" t="s">
        <v>246</v>
      </c>
      <c r="J1" s="358"/>
      <c r="K1" s="358"/>
      <c r="L1" s="358"/>
    </row>
    <row r="2" customFormat="false" ht="14.5" hidden="false" customHeight="false" outlineLevel="0" collapsed="false">
      <c r="B2" s="368"/>
      <c r="C2" s="368"/>
      <c r="D2" s="368"/>
      <c r="E2" s="368"/>
      <c r="F2" s="368"/>
      <c r="G2" s="368"/>
      <c r="H2" s="398"/>
      <c r="I2" s="358"/>
      <c r="J2" s="358"/>
      <c r="K2" s="358"/>
      <c r="L2" s="358"/>
    </row>
    <row r="3" customFormat="false" ht="14.5" hidden="false" customHeight="false" outlineLevel="0" collapsed="false">
      <c r="B3" s="399" t="s">
        <v>247</v>
      </c>
      <c r="C3" s="399"/>
      <c r="D3" s="400" t="n">
        <f aca="false">(D12+D13+D14+D15+D20+D21+D30+D31+D24+D25+D28+D29+D34)/60</f>
        <v>6.2</v>
      </c>
      <c r="E3" s="401" t="s">
        <v>248</v>
      </c>
      <c r="F3" s="401" t="n">
        <v>4</v>
      </c>
      <c r="G3" s="402" t="n">
        <f aca="false">D3*F3</f>
        <v>24.8</v>
      </c>
      <c r="H3" s="402"/>
      <c r="I3" s="403" t="s">
        <v>249</v>
      </c>
      <c r="J3" s="403"/>
      <c r="K3" s="403"/>
      <c r="L3" s="403"/>
    </row>
    <row r="4" customFormat="false" ht="14.5" hidden="false" customHeight="false" outlineLevel="0" collapsed="false">
      <c r="B4" s="404" t="s">
        <v>250</v>
      </c>
      <c r="C4" s="404"/>
      <c r="D4" s="405" t="n">
        <f aca="false">(D16+D33+D17+D18+D19+D22+D23+D26+D27+D32+D33)/60</f>
        <v>3.86666666666667</v>
      </c>
      <c r="E4" s="401"/>
      <c r="F4" s="401"/>
      <c r="G4" s="406" t="n">
        <f aca="false">D4*F3</f>
        <v>15.4666666666667</v>
      </c>
      <c r="H4" s="406"/>
      <c r="I4" s="407" t="s">
        <v>251</v>
      </c>
      <c r="J4" s="407"/>
      <c r="K4" s="407"/>
      <c r="L4" s="407"/>
    </row>
    <row r="5" customFormat="false" ht="14.5" hidden="false" customHeight="false" outlineLevel="0" collapsed="false">
      <c r="B5" s="404" t="s">
        <v>252</v>
      </c>
      <c r="C5" s="404"/>
      <c r="D5" s="408" t="n">
        <f aca="false">SUM(D3:D4)</f>
        <v>10.0666666666667</v>
      </c>
      <c r="E5" s="401"/>
      <c r="F5" s="401"/>
      <c r="G5" s="409" t="n">
        <f aca="false">D5*F3</f>
        <v>40.2666666666667</v>
      </c>
      <c r="H5" s="409"/>
      <c r="I5" s="407" t="s">
        <v>253</v>
      </c>
      <c r="J5" s="407"/>
      <c r="K5" s="407"/>
      <c r="L5" s="407"/>
    </row>
    <row r="6" customFormat="false" ht="14.5" hidden="false" customHeight="false" outlineLevel="0" collapsed="false">
      <c r="B6" s="404" t="s">
        <v>254</v>
      </c>
      <c r="C6" s="404"/>
      <c r="D6" s="410" t="n">
        <f aca="false">2+3+4</f>
        <v>9</v>
      </c>
      <c r="E6" s="410"/>
      <c r="F6" s="410"/>
      <c r="G6" s="410"/>
      <c r="H6" s="410"/>
      <c r="I6" s="411" t="s">
        <v>255</v>
      </c>
      <c r="J6" s="411"/>
      <c r="K6" s="411"/>
      <c r="L6" s="411"/>
    </row>
    <row r="7" customFormat="false" ht="14.5" hidden="false" customHeight="false" outlineLevel="0" collapsed="false">
      <c r="B7" s="412" t="s">
        <v>256</v>
      </c>
      <c r="C7" s="413"/>
      <c r="D7" s="414" t="n">
        <f aca="false">G5+D6</f>
        <v>49.2666666666667</v>
      </c>
      <c r="E7" s="414"/>
      <c r="F7" s="414"/>
      <c r="G7" s="414"/>
      <c r="H7" s="414"/>
      <c r="I7" s="407" t="s">
        <v>257</v>
      </c>
      <c r="J7" s="407"/>
      <c r="K7" s="407"/>
      <c r="L7" s="407"/>
    </row>
    <row r="8" customFormat="false" ht="14.5" hidden="false" customHeight="false" outlineLevel="0" collapsed="false">
      <c r="B8" s="404" t="s">
        <v>32</v>
      </c>
      <c r="C8" s="404"/>
      <c r="D8" s="415" t="n">
        <v>43532</v>
      </c>
      <c r="E8" s="415"/>
      <c r="F8" s="415"/>
      <c r="G8" s="415"/>
      <c r="H8" s="415"/>
      <c r="I8" s="416"/>
      <c r="J8" s="416"/>
      <c r="K8" s="416"/>
      <c r="L8" s="416"/>
    </row>
    <row r="9" customFormat="false" ht="14.5" hidden="false" customHeight="false" outlineLevel="0" collapsed="false">
      <c r="B9" s="417" t="s">
        <v>258</v>
      </c>
      <c r="C9" s="417"/>
      <c r="D9" s="418" t="s">
        <v>259</v>
      </c>
      <c r="E9" s="418"/>
      <c r="F9" s="418"/>
      <c r="G9" s="418"/>
      <c r="H9" s="418"/>
      <c r="I9" s="416"/>
      <c r="J9" s="416"/>
      <c r="K9" s="416"/>
      <c r="L9" s="416"/>
    </row>
    <row r="10" customFormat="false" ht="14.5" hidden="false" customHeight="false" outlineLevel="0" collapsed="false">
      <c r="B10" s="417"/>
      <c r="C10" s="417"/>
      <c r="D10" s="418"/>
      <c r="E10" s="418"/>
      <c r="F10" s="418"/>
      <c r="G10" s="418"/>
      <c r="H10" s="418"/>
      <c r="I10" s="419"/>
      <c r="J10" s="419"/>
      <c r="K10" s="419"/>
      <c r="L10" s="419"/>
    </row>
    <row r="11" customFormat="false" ht="14.5" hidden="false" customHeight="false" outlineLevel="0" collapsed="false">
      <c r="B11" s="420"/>
      <c r="C11" s="421" t="s">
        <v>260</v>
      </c>
      <c r="D11" s="421"/>
      <c r="E11" s="421"/>
      <c r="F11" s="421"/>
      <c r="G11" s="180" t="s">
        <v>261</v>
      </c>
      <c r="H11" s="180"/>
      <c r="I11" s="180"/>
      <c r="J11" s="180"/>
      <c r="K11" s="180"/>
      <c r="L11" s="180"/>
    </row>
    <row r="12" customFormat="false" ht="14.5" hidden="false" customHeight="false" outlineLevel="0" collapsed="false">
      <c r="B12" s="422" t="n">
        <v>1</v>
      </c>
      <c r="C12" s="423" t="s">
        <v>262</v>
      </c>
      <c r="D12" s="424" t="n">
        <v>20</v>
      </c>
      <c r="E12" s="424" t="s">
        <v>263</v>
      </c>
      <c r="F12" s="425" t="s">
        <v>146</v>
      </c>
      <c r="G12" s="426" t="n">
        <v>14</v>
      </c>
      <c r="H12" s="426" t="n">
        <v>16</v>
      </c>
      <c r="I12" s="426" t="n">
        <v>17</v>
      </c>
      <c r="J12" s="426" t="n">
        <v>18</v>
      </c>
      <c r="K12" s="426"/>
      <c r="L12" s="427"/>
    </row>
    <row r="13" customFormat="false" ht="14.5" hidden="false" customHeight="false" outlineLevel="0" collapsed="false">
      <c r="B13" s="422"/>
      <c r="C13" s="428" t="s">
        <v>264</v>
      </c>
      <c r="D13" s="429" t="n">
        <v>22</v>
      </c>
      <c r="E13" s="429" t="s">
        <v>263</v>
      </c>
      <c r="F13" s="425"/>
      <c r="G13" s="426"/>
      <c r="H13" s="426"/>
      <c r="I13" s="426"/>
      <c r="J13" s="426"/>
      <c r="K13" s="426"/>
      <c r="L13" s="427"/>
    </row>
    <row r="14" customFormat="false" ht="14.5" hidden="false" customHeight="false" outlineLevel="0" collapsed="false">
      <c r="B14" s="430" t="n">
        <v>2</v>
      </c>
      <c r="C14" s="424" t="s">
        <v>265</v>
      </c>
      <c r="D14" s="424" t="n">
        <v>20</v>
      </c>
      <c r="E14" s="424" t="s">
        <v>263</v>
      </c>
      <c r="F14" s="431" t="s">
        <v>146</v>
      </c>
      <c r="G14" s="432" t="n">
        <v>36</v>
      </c>
      <c r="H14" s="432" t="n">
        <v>40</v>
      </c>
      <c r="I14" s="432" t="n">
        <v>40</v>
      </c>
      <c r="J14" s="432" t="n">
        <v>45</v>
      </c>
      <c r="K14" s="433"/>
      <c r="L14" s="434"/>
    </row>
    <row r="15" customFormat="false" ht="14.5" hidden="false" customHeight="false" outlineLevel="0" collapsed="false">
      <c r="B15" s="430"/>
      <c r="C15" s="435" t="s">
        <v>264</v>
      </c>
      <c r="D15" s="435" t="n">
        <v>22</v>
      </c>
      <c r="E15" s="435" t="s">
        <v>263</v>
      </c>
      <c r="F15" s="431"/>
      <c r="G15" s="432"/>
      <c r="H15" s="432"/>
      <c r="I15" s="432"/>
      <c r="J15" s="432"/>
      <c r="K15" s="433"/>
      <c r="L15" s="434"/>
    </row>
    <row r="16" customFormat="false" ht="14.5" hidden="false" customHeight="false" outlineLevel="0" collapsed="false">
      <c r="B16" s="436" t="n">
        <v>3</v>
      </c>
      <c r="C16" s="424" t="s">
        <v>266</v>
      </c>
      <c r="D16" s="424" t="n">
        <v>20</v>
      </c>
      <c r="E16" s="424" t="s">
        <v>263</v>
      </c>
      <c r="F16" s="437" t="s">
        <v>147</v>
      </c>
      <c r="G16" s="426" t="n">
        <v>10</v>
      </c>
      <c r="H16" s="426" t="n">
        <v>11</v>
      </c>
      <c r="I16" s="426" t="n">
        <v>11</v>
      </c>
      <c r="J16" s="426" t="n">
        <v>13</v>
      </c>
      <c r="K16" s="438"/>
      <c r="L16" s="439"/>
    </row>
    <row r="17" customFormat="false" ht="14.5" hidden="false" customHeight="false" outlineLevel="0" collapsed="false">
      <c r="B17" s="436"/>
      <c r="C17" s="440" t="s">
        <v>264</v>
      </c>
      <c r="D17" s="440" t="n">
        <v>22</v>
      </c>
      <c r="E17" s="440" t="s">
        <v>263</v>
      </c>
      <c r="F17" s="437"/>
      <c r="G17" s="426"/>
      <c r="H17" s="426"/>
      <c r="I17" s="426"/>
      <c r="J17" s="426"/>
      <c r="K17" s="438"/>
      <c r="L17" s="439"/>
    </row>
    <row r="18" customFormat="false" ht="14.5" hidden="false" customHeight="false" outlineLevel="0" collapsed="false">
      <c r="B18" s="436" t="n">
        <v>4</v>
      </c>
      <c r="C18" s="424" t="s">
        <v>267</v>
      </c>
      <c r="D18" s="424" t="n">
        <v>20</v>
      </c>
      <c r="E18" s="424" t="s">
        <v>263</v>
      </c>
      <c r="F18" s="437" t="s">
        <v>147</v>
      </c>
      <c r="G18" s="426" t="n">
        <v>8</v>
      </c>
      <c r="H18" s="426" t="n">
        <v>11</v>
      </c>
      <c r="I18" s="426" t="n">
        <v>11</v>
      </c>
      <c r="J18" s="426" t="n">
        <v>12</v>
      </c>
      <c r="K18" s="438"/>
      <c r="L18" s="439"/>
    </row>
    <row r="19" customFormat="false" ht="14.5" hidden="false" customHeight="false" outlineLevel="0" collapsed="false">
      <c r="B19" s="436"/>
      <c r="C19" s="440" t="s">
        <v>264</v>
      </c>
      <c r="D19" s="440" t="n">
        <v>22</v>
      </c>
      <c r="E19" s="440" t="s">
        <v>263</v>
      </c>
      <c r="F19" s="437"/>
      <c r="G19" s="426"/>
      <c r="H19" s="426"/>
      <c r="I19" s="426"/>
      <c r="J19" s="426"/>
      <c r="K19" s="438"/>
      <c r="L19" s="439"/>
    </row>
    <row r="20" customFormat="false" ht="14.5" hidden="false" customHeight="false" outlineLevel="0" collapsed="false">
      <c r="B20" s="436" t="n">
        <v>5</v>
      </c>
      <c r="C20" s="424" t="s">
        <v>268</v>
      </c>
      <c r="D20" s="424" t="n">
        <v>20</v>
      </c>
      <c r="E20" s="424" t="s">
        <v>263</v>
      </c>
      <c r="F20" s="425" t="s">
        <v>146</v>
      </c>
      <c r="G20" s="426" t="n">
        <v>50</v>
      </c>
      <c r="H20" s="426" t="n">
        <v>55</v>
      </c>
      <c r="I20" s="426" t="n">
        <v>65</v>
      </c>
      <c r="J20" s="426" t="n">
        <v>67</v>
      </c>
      <c r="K20" s="438"/>
      <c r="L20" s="439"/>
    </row>
    <row r="21" customFormat="false" ht="14.5" hidden="false" customHeight="false" outlineLevel="0" collapsed="false">
      <c r="B21" s="436"/>
      <c r="C21" s="429" t="s">
        <v>264</v>
      </c>
      <c r="D21" s="429" t="n">
        <v>22</v>
      </c>
      <c r="E21" s="429" t="s">
        <v>263</v>
      </c>
      <c r="F21" s="425"/>
      <c r="G21" s="426"/>
      <c r="H21" s="426"/>
      <c r="I21" s="426"/>
      <c r="J21" s="426"/>
      <c r="K21" s="438"/>
      <c r="L21" s="439"/>
    </row>
    <row r="22" customFormat="false" ht="14.5" hidden="false" customHeight="false" outlineLevel="0" collapsed="false">
      <c r="B22" s="436" t="n">
        <v>6</v>
      </c>
      <c r="C22" s="424" t="s">
        <v>269</v>
      </c>
      <c r="D22" s="424" t="n">
        <v>20</v>
      </c>
      <c r="E22" s="424" t="s">
        <v>263</v>
      </c>
      <c r="F22" s="437" t="s">
        <v>147</v>
      </c>
      <c r="G22" s="426" t="n">
        <v>12</v>
      </c>
      <c r="H22" s="426" t="n">
        <v>13</v>
      </c>
      <c r="I22" s="426" t="n">
        <v>12</v>
      </c>
      <c r="J22" s="426" t="n">
        <v>13</v>
      </c>
      <c r="K22" s="438"/>
      <c r="L22" s="439"/>
    </row>
    <row r="23" customFormat="false" ht="14.5" hidden="false" customHeight="false" outlineLevel="0" collapsed="false">
      <c r="B23" s="436"/>
      <c r="C23" s="440" t="s">
        <v>264</v>
      </c>
      <c r="D23" s="440" t="n">
        <v>22</v>
      </c>
      <c r="E23" s="440" t="s">
        <v>263</v>
      </c>
      <c r="F23" s="437"/>
      <c r="G23" s="426"/>
      <c r="H23" s="426"/>
      <c r="I23" s="426"/>
      <c r="J23" s="426"/>
      <c r="K23" s="438"/>
      <c r="L23" s="439"/>
    </row>
    <row r="24" customFormat="false" ht="14.5" hidden="false" customHeight="false" outlineLevel="0" collapsed="false">
      <c r="B24" s="436" t="n">
        <v>7</v>
      </c>
      <c r="C24" s="424" t="s">
        <v>255</v>
      </c>
      <c r="D24" s="424" t="n">
        <v>20</v>
      </c>
      <c r="E24" s="424" t="s">
        <v>263</v>
      </c>
      <c r="F24" s="425" t="s">
        <v>146</v>
      </c>
      <c r="G24" s="426" t="n">
        <v>20</v>
      </c>
      <c r="H24" s="426" t="n">
        <v>24</v>
      </c>
      <c r="I24" s="426" t="n">
        <v>17</v>
      </c>
      <c r="J24" s="426" t="n">
        <v>25</v>
      </c>
      <c r="K24" s="438"/>
      <c r="L24" s="439"/>
    </row>
    <row r="25" customFormat="false" ht="14.5" hidden="false" customHeight="false" outlineLevel="0" collapsed="false">
      <c r="B25" s="436"/>
      <c r="C25" s="429" t="s">
        <v>264</v>
      </c>
      <c r="D25" s="429" t="n">
        <v>22</v>
      </c>
      <c r="E25" s="429" t="s">
        <v>263</v>
      </c>
      <c r="F25" s="425"/>
      <c r="G25" s="426"/>
      <c r="H25" s="426"/>
      <c r="I25" s="426"/>
      <c r="J25" s="426"/>
      <c r="K25" s="438"/>
      <c r="L25" s="439"/>
    </row>
    <row r="26" customFormat="false" ht="14.5" hidden="false" customHeight="false" outlineLevel="0" collapsed="false">
      <c r="B26" s="436" t="n">
        <v>8</v>
      </c>
      <c r="C26" s="424" t="s">
        <v>270</v>
      </c>
      <c r="D26" s="424" t="n">
        <v>20</v>
      </c>
      <c r="E26" s="424" t="s">
        <v>263</v>
      </c>
      <c r="F26" s="437" t="s">
        <v>147</v>
      </c>
      <c r="G26" s="426" t="n">
        <v>7</v>
      </c>
      <c r="H26" s="426" t="n">
        <v>8</v>
      </c>
      <c r="I26" s="426" t="n">
        <v>8</v>
      </c>
      <c r="J26" s="426" t="n">
        <v>7</v>
      </c>
      <c r="K26" s="438"/>
      <c r="L26" s="439"/>
    </row>
    <row r="27" customFormat="false" ht="14.5" hidden="false" customHeight="false" outlineLevel="0" collapsed="false">
      <c r="B27" s="436"/>
      <c r="C27" s="440" t="s">
        <v>264</v>
      </c>
      <c r="D27" s="440" t="n">
        <v>22</v>
      </c>
      <c r="E27" s="440" t="s">
        <v>263</v>
      </c>
      <c r="F27" s="437"/>
      <c r="G27" s="426"/>
      <c r="H27" s="426"/>
      <c r="I27" s="426"/>
      <c r="J27" s="426"/>
      <c r="K27" s="438"/>
      <c r="L27" s="439"/>
    </row>
    <row r="28" customFormat="false" ht="14.5" hidden="false" customHeight="false" outlineLevel="0" collapsed="false">
      <c r="B28" s="436" t="n">
        <v>9</v>
      </c>
      <c r="C28" s="424" t="s">
        <v>271</v>
      </c>
      <c r="D28" s="424" t="n">
        <v>20</v>
      </c>
      <c r="E28" s="424" t="s">
        <v>263</v>
      </c>
      <c r="F28" s="425" t="s">
        <v>146</v>
      </c>
      <c r="G28" s="426" t="n">
        <v>10</v>
      </c>
      <c r="H28" s="426" t="n">
        <v>11</v>
      </c>
      <c r="I28" s="426" t="n">
        <v>11</v>
      </c>
      <c r="J28" s="426" t="n">
        <v>13</v>
      </c>
      <c r="K28" s="438"/>
      <c r="L28" s="439"/>
    </row>
    <row r="29" customFormat="false" ht="14.5" hidden="false" customHeight="false" outlineLevel="0" collapsed="false">
      <c r="B29" s="436"/>
      <c r="C29" s="429" t="s">
        <v>264</v>
      </c>
      <c r="D29" s="429" t="n">
        <v>22</v>
      </c>
      <c r="E29" s="429" t="s">
        <v>263</v>
      </c>
      <c r="F29" s="425"/>
      <c r="G29" s="426"/>
      <c r="H29" s="426"/>
      <c r="I29" s="426"/>
      <c r="J29" s="426"/>
      <c r="K29" s="438"/>
      <c r="L29" s="439"/>
    </row>
    <row r="30" customFormat="false" ht="14.5" hidden="false" customHeight="false" outlineLevel="0" collapsed="false">
      <c r="B30" s="436" t="n">
        <v>10</v>
      </c>
      <c r="C30" s="424" t="s">
        <v>272</v>
      </c>
      <c r="D30" s="424" t="n">
        <v>20</v>
      </c>
      <c r="E30" s="424" t="s">
        <v>263</v>
      </c>
      <c r="F30" s="425" t="s">
        <v>146</v>
      </c>
      <c r="G30" s="426" t="n">
        <v>15</v>
      </c>
      <c r="H30" s="426" t="n">
        <v>15</v>
      </c>
      <c r="I30" s="426" t="n">
        <v>13</v>
      </c>
      <c r="J30" s="426" t="n">
        <v>14</v>
      </c>
      <c r="K30" s="438"/>
      <c r="L30" s="439"/>
    </row>
    <row r="31" customFormat="false" ht="14.5" hidden="false" customHeight="false" outlineLevel="0" collapsed="false">
      <c r="B31" s="436"/>
      <c r="C31" s="429" t="s">
        <v>264</v>
      </c>
      <c r="D31" s="429" t="n">
        <v>22</v>
      </c>
      <c r="E31" s="429" t="s">
        <v>263</v>
      </c>
      <c r="F31" s="425"/>
      <c r="G31" s="426"/>
      <c r="H31" s="426"/>
      <c r="I31" s="426"/>
      <c r="J31" s="426"/>
      <c r="K31" s="438"/>
      <c r="L31" s="439"/>
    </row>
    <row r="32" customFormat="false" ht="14.5" hidden="false" customHeight="false" outlineLevel="0" collapsed="false">
      <c r="B32" s="436" t="n">
        <v>11</v>
      </c>
      <c r="C32" s="424" t="s">
        <v>273</v>
      </c>
      <c r="D32" s="424" t="n">
        <v>20</v>
      </c>
      <c r="E32" s="424" t="s">
        <v>263</v>
      </c>
      <c r="F32" s="437" t="s">
        <v>147</v>
      </c>
      <c r="G32" s="426" t="n">
        <v>17</v>
      </c>
      <c r="H32" s="426" t="n">
        <v>20</v>
      </c>
      <c r="I32" s="426" t="n">
        <v>18</v>
      </c>
      <c r="J32" s="426" t="n">
        <v>19</v>
      </c>
      <c r="K32" s="438"/>
      <c r="L32" s="439"/>
    </row>
    <row r="33" customFormat="false" ht="14.5" hidden="false" customHeight="false" outlineLevel="0" collapsed="false">
      <c r="B33" s="436"/>
      <c r="C33" s="440" t="s">
        <v>264</v>
      </c>
      <c r="D33" s="440" t="n">
        <v>22</v>
      </c>
      <c r="E33" s="440" t="s">
        <v>263</v>
      </c>
      <c r="F33" s="437"/>
      <c r="G33" s="426"/>
      <c r="H33" s="426"/>
      <c r="I33" s="426"/>
      <c r="J33" s="426"/>
      <c r="K33" s="438"/>
      <c r="L33" s="439"/>
    </row>
    <row r="34" customFormat="false" ht="14.5" hidden="false" customHeight="false" outlineLevel="0" collapsed="false">
      <c r="B34" s="436" t="n">
        <v>12</v>
      </c>
      <c r="C34" s="424" t="s">
        <v>274</v>
      </c>
      <c r="D34" s="424" t="n">
        <v>120</v>
      </c>
      <c r="E34" s="424" t="s">
        <v>263</v>
      </c>
      <c r="F34" s="425" t="s">
        <v>146</v>
      </c>
      <c r="G34" s="426" t="s">
        <v>275</v>
      </c>
      <c r="H34" s="426" t="s">
        <v>275</v>
      </c>
      <c r="I34" s="426" t="s">
        <v>275</v>
      </c>
      <c r="J34" s="426" t="s">
        <v>275</v>
      </c>
      <c r="K34" s="438"/>
      <c r="L34" s="439"/>
    </row>
    <row r="35" customFormat="false" ht="14.5" hidden="false" customHeight="false" outlineLevel="0" collapsed="false">
      <c r="B35" s="436"/>
      <c r="C35" s="441"/>
      <c r="D35" s="441"/>
      <c r="E35" s="441"/>
      <c r="F35" s="425"/>
      <c r="G35" s="426"/>
      <c r="H35" s="426"/>
      <c r="I35" s="426"/>
      <c r="J35" s="426"/>
      <c r="K35" s="438"/>
      <c r="L35" s="439"/>
    </row>
    <row r="40" customFormat="false" ht="13.75" hidden="false" customHeight="true" outlineLevel="0" collapsed="false">
      <c r="B40" s="368"/>
      <c r="C40" s="368" t="s">
        <v>276</v>
      </c>
      <c r="D40" s="368" t="s">
        <v>127</v>
      </c>
      <c r="E40" s="368" t="s">
        <v>243</v>
      </c>
      <c r="F40" s="368" t="s">
        <v>244</v>
      </c>
      <c r="G40" s="398" t="s">
        <v>245</v>
      </c>
      <c r="H40" s="398"/>
      <c r="I40" s="358" t="s">
        <v>246</v>
      </c>
      <c r="J40" s="358"/>
      <c r="K40" s="358"/>
      <c r="L40" s="358"/>
    </row>
    <row r="41" customFormat="false" ht="14.5" hidden="false" customHeight="false" outlineLevel="0" collapsed="false">
      <c r="B41" s="368"/>
      <c r="C41" s="368"/>
      <c r="D41" s="368"/>
      <c r="E41" s="368"/>
      <c r="F41" s="368"/>
      <c r="G41" s="368"/>
      <c r="H41" s="398"/>
      <c r="I41" s="358"/>
      <c r="J41" s="358"/>
      <c r="K41" s="358"/>
      <c r="L41" s="358"/>
    </row>
    <row r="42" customFormat="false" ht="14.5" hidden="false" customHeight="false" outlineLevel="0" collapsed="false">
      <c r="B42" s="399" t="s">
        <v>247</v>
      </c>
      <c r="C42" s="399"/>
      <c r="D42" s="400" t="n">
        <f aca="false">(D51+D52+D53+D54+D59+D60+D67+D68+D63+D64+D71+D72+D75)/60</f>
        <v>6.2</v>
      </c>
      <c r="E42" s="401" t="s">
        <v>248</v>
      </c>
      <c r="F42" s="401" t="n">
        <v>4</v>
      </c>
      <c r="G42" s="402" t="n">
        <f aca="false">D42*F42</f>
        <v>24.8</v>
      </c>
      <c r="H42" s="402"/>
      <c r="I42" s="403" t="s">
        <v>277</v>
      </c>
      <c r="J42" s="403"/>
      <c r="K42" s="403"/>
      <c r="L42" s="403"/>
    </row>
    <row r="43" customFormat="false" ht="14.5" hidden="false" customHeight="false" outlineLevel="0" collapsed="false">
      <c r="B43" s="404" t="s">
        <v>250</v>
      </c>
      <c r="C43" s="404"/>
      <c r="D43" s="405" t="n">
        <f aca="false">(D55+D70+D56+D57+D58+D61+D62+D65+D66+D69+D70+D73+D74)/60</f>
        <v>4.56666666666667</v>
      </c>
      <c r="E43" s="401"/>
      <c r="F43" s="401"/>
      <c r="G43" s="406" t="n">
        <f aca="false">D43*F42</f>
        <v>18.2666666666667</v>
      </c>
      <c r="H43" s="406"/>
      <c r="I43" s="407" t="s">
        <v>251</v>
      </c>
      <c r="J43" s="407"/>
      <c r="K43" s="407"/>
      <c r="L43" s="407"/>
    </row>
    <row r="44" customFormat="false" ht="14.5" hidden="false" customHeight="false" outlineLevel="0" collapsed="false">
      <c r="B44" s="404" t="s">
        <v>252</v>
      </c>
      <c r="C44" s="404"/>
      <c r="D44" s="408" t="n">
        <f aca="false">SUM(D42:D43)</f>
        <v>10.7666666666667</v>
      </c>
      <c r="E44" s="401"/>
      <c r="F44" s="401"/>
      <c r="G44" s="409" t="n">
        <f aca="false">D44*F42</f>
        <v>43.0666666666667</v>
      </c>
      <c r="H44" s="409"/>
      <c r="I44" s="407" t="s">
        <v>253</v>
      </c>
      <c r="J44" s="407"/>
      <c r="K44" s="407"/>
      <c r="L44" s="407"/>
    </row>
    <row r="45" customFormat="false" ht="14.5" hidden="false" customHeight="false" outlineLevel="0" collapsed="false">
      <c r="B45" s="404" t="s">
        <v>254</v>
      </c>
      <c r="C45" s="404"/>
      <c r="D45" s="410" t="n">
        <f aca="false">2+3+4</f>
        <v>9</v>
      </c>
      <c r="E45" s="410"/>
      <c r="F45" s="410"/>
      <c r="G45" s="410"/>
      <c r="H45" s="410"/>
      <c r="I45" s="411" t="s">
        <v>255</v>
      </c>
      <c r="J45" s="411"/>
      <c r="K45" s="411"/>
      <c r="L45" s="411"/>
    </row>
    <row r="46" customFormat="false" ht="14.5" hidden="false" customHeight="false" outlineLevel="0" collapsed="false">
      <c r="B46" s="412" t="s">
        <v>256</v>
      </c>
      <c r="C46" s="413"/>
      <c r="D46" s="414" t="n">
        <f aca="false">G44+D45</f>
        <v>52.0666666666667</v>
      </c>
      <c r="E46" s="414"/>
      <c r="F46" s="414"/>
      <c r="G46" s="414"/>
      <c r="H46" s="414"/>
      <c r="I46" s="407" t="s">
        <v>257</v>
      </c>
      <c r="J46" s="407"/>
      <c r="K46" s="407"/>
      <c r="L46" s="407"/>
    </row>
    <row r="47" customFormat="false" ht="14.5" hidden="false" customHeight="false" outlineLevel="0" collapsed="false">
      <c r="B47" s="404" t="s">
        <v>32</v>
      </c>
      <c r="C47" s="404"/>
      <c r="D47" s="415" t="n">
        <v>43539</v>
      </c>
      <c r="E47" s="415"/>
      <c r="F47" s="415"/>
      <c r="G47" s="415"/>
      <c r="H47" s="415"/>
      <c r="I47" s="407" t="s">
        <v>249</v>
      </c>
      <c r="J47" s="407"/>
      <c r="K47" s="407"/>
      <c r="L47" s="407"/>
    </row>
    <row r="48" customFormat="false" ht="14.5" hidden="false" customHeight="false" outlineLevel="0" collapsed="false">
      <c r="B48" s="417" t="s">
        <v>258</v>
      </c>
      <c r="C48" s="417"/>
      <c r="D48" s="418" t="s">
        <v>259</v>
      </c>
      <c r="E48" s="418"/>
      <c r="F48" s="418"/>
      <c r="G48" s="418"/>
      <c r="H48" s="418"/>
      <c r="I48" s="407" t="s">
        <v>278</v>
      </c>
      <c r="J48" s="407"/>
      <c r="K48" s="407"/>
      <c r="L48" s="407"/>
    </row>
    <row r="49" customFormat="false" ht="14.5" hidden="false" customHeight="false" outlineLevel="0" collapsed="false">
      <c r="B49" s="417"/>
      <c r="C49" s="417"/>
      <c r="D49" s="418"/>
      <c r="E49" s="418"/>
      <c r="F49" s="418"/>
      <c r="G49" s="418"/>
      <c r="H49" s="418"/>
      <c r="I49" s="419"/>
      <c r="J49" s="419"/>
      <c r="K49" s="419"/>
      <c r="L49" s="419"/>
    </row>
    <row r="50" customFormat="false" ht="14.5" hidden="false" customHeight="false" outlineLevel="0" collapsed="false">
      <c r="B50" s="420"/>
      <c r="C50" s="421" t="s">
        <v>260</v>
      </c>
      <c r="D50" s="421"/>
      <c r="E50" s="421"/>
      <c r="F50" s="421"/>
      <c r="G50" s="180" t="s">
        <v>261</v>
      </c>
      <c r="H50" s="180"/>
      <c r="I50" s="180"/>
      <c r="J50" s="180"/>
      <c r="K50" s="180"/>
      <c r="L50" s="180"/>
    </row>
    <row r="51" customFormat="false" ht="13.75" hidden="false" customHeight="true" outlineLevel="0" collapsed="false">
      <c r="B51" s="422" t="n">
        <v>1</v>
      </c>
      <c r="C51" s="423" t="s">
        <v>262</v>
      </c>
      <c r="D51" s="424" t="n">
        <v>20</v>
      </c>
      <c r="E51" s="424" t="s">
        <v>263</v>
      </c>
      <c r="F51" s="425" t="s">
        <v>146</v>
      </c>
      <c r="G51" s="426" t="n">
        <v>7</v>
      </c>
      <c r="H51" s="426" t="n">
        <v>6</v>
      </c>
      <c r="I51" s="426" t="n">
        <v>7</v>
      </c>
      <c r="J51" s="426" t="n">
        <v>6</v>
      </c>
      <c r="K51" s="426"/>
      <c r="L51" s="427"/>
    </row>
    <row r="52" customFormat="false" ht="14.5" hidden="false" customHeight="false" outlineLevel="0" collapsed="false">
      <c r="B52" s="422"/>
      <c r="C52" s="428" t="s">
        <v>264</v>
      </c>
      <c r="D52" s="429" t="n">
        <v>22</v>
      </c>
      <c r="E52" s="429" t="s">
        <v>263</v>
      </c>
      <c r="F52" s="425"/>
      <c r="G52" s="426"/>
      <c r="H52" s="426"/>
      <c r="I52" s="426"/>
      <c r="J52" s="426"/>
      <c r="K52" s="426"/>
      <c r="L52" s="427"/>
    </row>
    <row r="53" customFormat="false" ht="14.5" hidden="false" customHeight="false" outlineLevel="0" collapsed="false">
      <c r="B53" s="430" t="n">
        <v>2</v>
      </c>
      <c r="C53" s="424" t="s">
        <v>265</v>
      </c>
      <c r="D53" s="424" t="n">
        <v>20</v>
      </c>
      <c r="E53" s="424" t="s">
        <v>263</v>
      </c>
      <c r="F53" s="431" t="s">
        <v>146</v>
      </c>
      <c r="G53" s="432" t="n">
        <v>18</v>
      </c>
      <c r="H53" s="432" t="n">
        <v>18</v>
      </c>
      <c r="I53" s="432" t="n">
        <v>17</v>
      </c>
      <c r="J53" s="432" t="n">
        <v>16</v>
      </c>
      <c r="K53" s="433"/>
      <c r="L53" s="434"/>
    </row>
    <row r="54" customFormat="false" ht="14.5" hidden="false" customHeight="false" outlineLevel="0" collapsed="false">
      <c r="B54" s="430"/>
      <c r="C54" s="435" t="s">
        <v>264</v>
      </c>
      <c r="D54" s="435" t="n">
        <v>22</v>
      </c>
      <c r="E54" s="435" t="s">
        <v>263</v>
      </c>
      <c r="F54" s="431"/>
      <c r="G54" s="432"/>
      <c r="H54" s="432"/>
      <c r="I54" s="432"/>
      <c r="J54" s="432"/>
      <c r="K54" s="433"/>
      <c r="L54" s="434"/>
    </row>
    <row r="55" customFormat="false" ht="14.5" hidden="false" customHeight="false" outlineLevel="0" collapsed="false">
      <c r="B55" s="422" t="n">
        <v>3</v>
      </c>
      <c r="C55" s="424" t="s">
        <v>266</v>
      </c>
      <c r="D55" s="424" t="n">
        <v>20</v>
      </c>
      <c r="E55" s="424" t="s">
        <v>263</v>
      </c>
      <c r="F55" s="437" t="s">
        <v>147</v>
      </c>
      <c r="G55" s="426" t="n">
        <v>11</v>
      </c>
      <c r="H55" s="426" t="n">
        <v>12</v>
      </c>
      <c r="I55" s="426" t="n">
        <v>12</v>
      </c>
      <c r="J55" s="426" t="n">
        <v>12</v>
      </c>
      <c r="K55" s="438"/>
      <c r="L55" s="439"/>
    </row>
    <row r="56" customFormat="false" ht="14.5" hidden="false" customHeight="false" outlineLevel="0" collapsed="false">
      <c r="B56" s="422"/>
      <c r="C56" s="440" t="s">
        <v>264</v>
      </c>
      <c r="D56" s="440" t="n">
        <v>22</v>
      </c>
      <c r="E56" s="440" t="s">
        <v>263</v>
      </c>
      <c r="F56" s="437"/>
      <c r="G56" s="426"/>
      <c r="H56" s="426"/>
      <c r="I56" s="426"/>
      <c r="J56" s="426"/>
      <c r="K56" s="438"/>
      <c r="L56" s="439"/>
    </row>
    <row r="57" customFormat="false" ht="14.5" hidden="false" customHeight="false" outlineLevel="0" collapsed="false">
      <c r="B57" s="430" t="n">
        <v>4</v>
      </c>
      <c r="C57" s="424" t="s">
        <v>267</v>
      </c>
      <c r="D57" s="424" t="n">
        <v>20</v>
      </c>
      <c r="E57" s="424" t="s">
        <v>263</v>
      </c>
      <c r="F57" s="437" t="s">
        <v>147</v>
      </c>
      <c r="G57" s="426" t="n">
        <v>13</v>
      </c>
      <c r="H57" s="426" t="n">
        <v>11</v>
      </c>
      <c r="I57" s="426" t="n">
        <v>12</v>
      </c>
      <c r="J57" s="426" t="n">
        <v>13</v>
      </c>
      <c r="K57" s="438"/>
      <c r="L57" s="439"/>
    </row>
    <row r="58" customFormat="false" ht="14.5" hidden="false" customHeight="false" outlineLevel="0" collapsed="false">
      <c r="B58" s="430"/>
      <c r="C58" s="440" t="s">
        <v>264</v>
      </c>
      <c r="D58" s="440" t="n">
        <v>22</v>
      </c>
      <c r="E58" s="440" t="s">
        <v>263</v>
      </c>
      <c r="F58" s="437"/>
      <c r="G58" s="426"/>
      <c r="H58" s="426"/>
      <c r="I58" s="426"/>
      <c r="J58" s="426"/>
      <c r="K58" s="438"/>
      <c r="L58" s="439"/>
    </row>
    <row r="59" customFormat="false" ht="13.75" hidden="false" customHeight="true" outlineLevel="0" collapsed="false">
      <c r="B59" s="422" t="n">
        <v>5</v>
      </c>
      <c r="C59" s="442" t="s">
        <v>277</v>
      </c>
      <c r="D59" s="442" t="n">
        <v>20</v>
      </c>
      <c r="E59" s="442" t="s">
        <v>263</v>
      </c>
      <c r="F59" s="425" t="s">
        <v>146</v>
      </c>
      <c r="G59" s="426" t="s">
        <v>279</v>
      </c>
      <c r="H59" s="426" t="s">
        <v>279</v>
      </c>
      <c r="I59" s="426" t="s">
        <v>279</v>
      </c>
      <c r="J59" s="426" t="s">
        <v>279</v>
      </c>
      <c r="K59" s="438"/>
      <c r="L59" s="439"/>
    </row>
    <row r="60" customFormat="false" ht="14.5" hidden="false" customHeight="false" outlineLevel="0" collapsed="false">
      <c r="B60" s="422"/>
      <c r="C60" s="429" t="s">
        <v>264</v>
      </c>
      <c r="D60" s="429" t="n">
        <v>22</v>
      </c>
      <c r="E60" s="429" t="s">
        <v>263</v>
      </c>
      <c r="F60" s="425"/>
      <c r="G60" s="426"/>
      <c r="H60" s="426"/>
      <c r="I60" s="426"/>
      <c r="J60" s="426"/>
      <c r="K60" s="438"/>
      <c r="L60" s="439"/>
    </row>
    <row r="61" customFormat="false" ht="14.5" hidden="false" customHeight="false" outlineLevel="0" collapsed="false">
      <c r="B61" s="430" t="n">
        <v>6</v>
      </c>
      <c r="C61" s="424" t="s">
        <v>269</v>
      </c>
      <c r="D61" s="424" t="n">
        <v>20</v>
      </c>
      <c r="E61" s="424" t="s">
        <v>263</v>
      </c>
      <c r="F61" s="437" t="s">
        <v>147</v>
      </c>
      <c r="G61" s="426" t="n">
        <v>14</v>
      </c>
      <c r="H61" s="426" t="n">
        <v>14</v>
      </c>
      <c r="I61" s="426" t="n">
        <v>14</v>
      </c>
      <c r="J61" s="426" t="n">
        <v>14</v>
      </c>
      <c r="K61" s="438"/>
      <c r="L61" s="439"/>
    </row>
    <row r="62" customFormat="false" ht="14.5" hidden="false" customHeight="false" outlineLevel="0" collapsed="false">
      <c r="B62" s="430"/>
      <c r="C62" s="440" t="s">
        <v>264</v>
      </c>
      <c r="D62" s="440" t="n">
        <v>22</v>
      </c>
      <c r="E62" s="440" t="s">
        <v>263</v>
      </c>
      <c r="F62" s="437"/>
      <c r="G62" s="426"/>
      <c r="H62" s="426"/>
      <c r="I62" s="426"/>
      <c r="J62" s="426"/>
      <c r="K62" s="438"/>
      <c r="L62" s="439"/>
    </row>
    <row r="63" customFormat="false" ht="14.5" hidden="false" customHeight="false" outlineLevel="0" collapsed="false">
      <c r="B63" s="422" t="n">
        <v>7</v>
      </c>
      <c r="C63" s="424" t="s">
        <v>255</v>
      </c>
      <c r="D63" s="424" t="n">
        <v>20</v>
      </c>
      <c r="E63" s="424" t="s">
        <v>263</v>
      </c>
      <c r="F63" s="425" t="s">
        <v>146</v>
      </c>
      <c r="G63" s="426" t="n">
        <v>21</v>
      </c>
      <c r="H63" s="426" t="n">
        <v>25</v>
      </c>
      <c r="I63" s="426" t="n">
        <v>24</v>
      </c>
      <c r="J63" s="426" t="n">
        <v>26</v>
      </c>
      <c r="K63" s="438"/>
      <c r="L63" s="439"/>
    </row>
    <row r="64" customFormat="false" ht="14.5" hidden="false" customHeight="false" outlineLevel="0" collapsed="false">
      <c r="B64" s="422"/>
      <c r="C64" s="429" t="s">
        <v>264</v>
      </c>
      <c r="D64" s="429" t="n">
        <v>22</v>
      </c>
      <c r="E64" s="429" t="s">
        <v>263</v>
      </c>
      <c r="F64" s="425"/>
      <c r="G64" s="426"/>
      <c r="H64" s="426"/>
      <c r="I64" s="426"/>
      <c r="J64" s="426"/>
      <c r="K64" s="438"/>
      <c r="L64" s="439"/>
    </row>
    <row r="65" customFormat="false" ht="14.5" hidden="false" customHeight="false" outlineLevel="0" collapsed="false">
      <c r="B65" s="430" t="n">
        <v>8</v>
      </c>
      <c r="C65" s="424" t="s">
        <v>270</v>
      </c>
      <c r="D65" s="424" t="n">
        <v>20</v>
      </c>
      <c r="E65" s="424" t="s">
        <v>263</v>
      </c>
      <c r="F65" s="437" t="s">
        <v>147</v>
      </c>
      <c r="G65" s="426" t="n">
        <v>8</v>
      </c>
      <c r="H65" s="426" t="n">
        <v>7</v>
      </c>
      <c r="I65" s="426" t="n">
        <v>7</v>
      </c>
      <c r="J65" s="426" t="n">
        <v>8</v>
      </c>
      <c r="K65" s="438"/>
      <c r="L65" s="439"/>
    </row>
    <row r="66" customFormat="false" ht="14.5" hidden="false" customHeight="false" outlineLevel="0" collapsed="false">
      <c r="B66" s="430"/>
      <c r="C66" s="440" t="s">
        <v>264</v>
      </c>
      <c r="D66" s="440" t="n">
        <v>22</v>
      </c>
      <c r="E66" s="440" t="s">
        <v>263</v>
      </c>
      <c r="F66" s="437"/>
      <c r="G66" s="426"/>
      <c r="H66" s="426"/>
      <c r="I66" s="426"/>
      <c r="J66" s="426"/>
      <c r="K66" s="438"/>
      <c r="L66" s="439"/>
    </row>
    <row r="67" customFormat="false" ht="14.5" hidden="false" customHeight="false" outlineLevel="0" collapsed="false">
      <c r="B67" s="422" t="n">
        <v>9</v>
      </c>
      <c r="C67" s="424" t="s">
        <v>272</v>
      </c>
      <c r="D67" s="424" t="n">
        <v>20</v>
      </c>
      <c r="E67" s="424" t="s">
        <v>263</v>
      </c>
      <c r="F67" s="425" t="s">
        <v>146</v>
      </c>
      <c r="G67" s="426" t="n">
        <v>18</v>
      </c>
      <c r="H67" s="426" t="n">
        <v>18</v>
      </c>
      <c r="I67" s="426" t="n">
        <v>17</v>
      </c>
      <c r="J67" s="426" t="n">
        <v>19</v>
      </c>
      <c r="K67" s="438"/>
      <c r="L67" s="439"/>
    </row>
    <row r="68" customFormat="false" ht="14.5" hidden="false" customHeight="false" outlineLevel="0" collapsed="false">
      <c r="B68" s="422"/>
      <c r="C68" s="429" t="s">
        <v>264</v>
      </c>
      <c r="D68" s="429" t="n">
        <v>22</v>
      </c>
      <c r="E68" s="429" t="s">
        <v>263</v>
      </c>
      <c r="F68" s="425"/>
      <c r="G68" s="426"/>
      <c r="H68" s="426"/>
      <c r="I68" s="426"/>
      <c r="J68" s="426"/>
      <c r="K68" s="438"/>
      <c r="L68" s="439"/>
    </row>
    <row r="69" customFormat="false" ht="14.5" hidden="false" customHeight="false" outlineLevel="0" collapsed="false">
      <c r="B69" s="430" t="n">
        <v>10</v>
      </c>
      <c r="C69" s="424" t="s">
        <v>273</v>
      </c>
      <c r="D69" s="424" t="n">
        <v>20</v>
      </c>
      <c r="E69" s="424" t="s">
        <v>263</v>
      </c>
      <c r="F69" s="437" t="s">
        <v>147</v>
      </c>
      <c r="G69" s="426" t="n">
        <v>19</v>
      </c>
      <c r="H69" s="426" t="n">
        <v>20</v>
      </c>
      <c r="I69" s="426" t="n">
        <v>19</v>
      </c>
      <c r="J69" s="426" t="n">
        <v>22</v>
      </c>
      <c r="K69" s="438"/>
      <c r="L69" s="439"/>
    </row>
    <row r="70" customFormat="false" ht="14.5" hidden="false" customHeight="false" outlineLevel="0" collapsed="false">
      <c r="B70" s="430"/>
      <c r="C70" s="440" t="s">
        <v>264</v>
      </c>
      <c r="D70" s="440" t="n">
        <v>22</v>
      </c>
      <c r="E70" s="440" t="s">
        <v>263</v>
      </c>
      <c r="F70" s="437"/>
      <c r="G70" s="426"/>
      <c r="H70" s="426"/>
      <c r="I70" s="426"/>
      <c r="J70" s="426"/>
      <c r="K70" s="438"/>
      <c r="L70" s="439"/>
    </row>
    <row r="71" customFormat="false" ht="14.5" hidden="false" customHeight="false" outlineLevel="0" collapsed="false">
      <c r="B71" s="422" t="n">
        <v>11</v>
      </c>
      <c r="C71" s="424" t="s">
        <v>280</v>
      </c>
      <c r="D71" s="424" t="n">
        <v>20</v>
      </c>
      <c r="E71" s="424" t="s">
        <v>263</v>
      </c>
      <c r="F71" s="425" t="s">
        <v>146</v>
      </c>
      <c r="G71" s="426" t="n">
        <v>42</v>
      </c>
      <c r="H71" s="426" t="n">
        <v>51</v>
      </c>
      <c r="I71" s="426" t="n">
        <v>50</v>
      </c>
      <c r="J71" s="426" t="n">
        <v>58</v>
      </c>
      <c r="K71" s="438"/>
      <c r="L71" s="439"/>
    </row>
    <row r="72" customFormat="false" ht="14.5" hidden="false" customHeight="false" outlineLevel="0" collapsed="false">
      <c r="B72" s="422"/>
      <c r="C72" s="441"/>
      <c r="D72" s="441" t="n">
        <v>22</v>
      </c>
      <c r="E72" s="441" t="s">
        <v>263</v>
      </c>
      <c r="F72" s="425"/>
      <c r="G72" s="426"/>
      <c r="H72" s="426"/>
      <c r="I72" s="426"/>
      <c r="J72" s="426"/>
      <c r="K72" s="438"/>
      <c r="L72" s="439"/>
    </row>
    <row r="73" customFormat="false" ht="14.5" hidden="false" customHeight="false" outlineLevel="0" collapsed="false">
      <c r="B73" s="430" t="n">
        <v>12</v>
      </c>
      <c r="C73" s="443" t="s">
        <v>281</v>
      </c>
      <c r="D73" s="444" t="n">
        <v>22</v>
      </c>
      <c r="E73" s="444" t="s">
        <v>263</v>
      </c>
      <c r="F73" s="437" t="s">
        <v>147</v>
      </c>
      <c r="G73" s="426" t="n">
        <v>25</v>
      </c>
      <c r="H73" s="426" t="n">
        <v>35</v>
      </c>
      <c r="I73" s="426" t="n">
        <v>30</v>
      </c>
      <c r="J73" s="426" t="n">
        <v>38</v>
      </c>
      <c r="K73" s="438"/>
      <c r="L73" s="439"/>
    </row>
    <row r="74" customFormat="false" ht="14.5" hidden="false" customHeight="false" outlineLevel="0" collapsed="false">
      <c r="B74" s="430"/>
      <c r="C74" s="441"/>
      <c r="D74" s="441" t="n">
        <v>20</v>
      </c>
      <c r="E74" s="441" t="s">
        <v>263</v>
      </c>
      <c r="F74" s="437"/>
      <c r="G74" s="426"/>
      <c r="H74" s="426"/>
      <c r="I74" s="426"/>
      <c r="J74" s="426"/>
      <c r="K74" s="438"/>
      <c r="L74" s="439"/>
    </row>
    <row r="75" customFormat="false" ht="14.5" hidden="false" customHeight="false" outlineLevel="0" collapsed="false">
      <c r="B75" s="422" t="n">
        <v>13</v>
      </c>
      <c r="C75" s="424" t="s">
        <v>274</v>
      </c>
      <c r="D75" s="424" t="n">
        <v>120</v>
      </c>
      <c r="E75" s="424" t="s">
        <v>263</v>
      </c>
      <c r="F75" s="425" t="s">
        <v>146</v>
      </c>
      <c r="G75" s="426" t="s">
        <v>279</v>
      </c>
      <c r="H75" s="426" t="s">
        <v>279</v>
      </c>
      <c r="I75" s="426" t="s">
        <v>279</v>
      </c>
      <c r="J75" s="426" t="s">
        <v>279</v>
      </c>
      <c r="K75" s="438"/>
      <c r="L75" s="439"/>
    </row>
    <row r="76" customFormat="false" ht="14.5" hidden="false" customHeight="false" outlineLevel="0" collapsed="false">
      <c r="B76" s="422"/>
      <c r="C76" s="441"/>
      <c r="D76" s="441"/>
      <c r="E76" s="441"/>
      <c r="F76" s="425"/>
      <c r="G76" s="426"/>
      <c r="H76" s="426"/>
      <c r="I76" s="426"/>
      <c r="J76" s="426"/>
      <c r="K76" s="438"/>
      <c r="L76" s="439"/>
    </row>
    <row r="80" customFormat="false" ht="13.75" hidden="false" customHeight="true" outlineLevel="0" collapsed="false">
      <c r="B80" s="368"/>
      <c r="C80" s="368" t="s">
        <v>276</v>
      </c>
      <c r="D80" s="368" t="s">
        <v>127</v>
      </c>
      <c r="E80" s="368" t="s">
        <v>243</v>
      </c>
      <c r="F80" s="368" t="s">
        <v>244</v>
      </c>
      <c r="G80" s="398" t="s">
        <v>245</v>
      </c>
      <c r="H80" s="398"/>
      <c r="I80" s="358" t="s">
        <v>246</v>
      </c>
      <c r="J80" s="358"/>
      <c r="K80" s="358"/>
      <c r="L80" s="358"/>
    </row>
    <row r="81" customFormat="false" ht="14.5" hidden="false" customHeight="false" outlineLevel="0" collapsed="false">
      <c r="B81" s="368"/>
      <c r="C81" s="368"/>
      <c r="D81" s="368"/>
      <c r="E81" s="368"/>
      <c r="F81" s="368"/>
      <c r="G81" s="368"/>
      <c r="H81" s="398"/>
      <c r="I81" s="358"/>
      <c r="J81" s="358"/>
      <c r="K81" s="358"/>
      <c r="L81" s="358"/>
    </row>
    <row r="82" customFormat="false" ht="14.5" hidden="false" customHeight="false" outlineLevel="0" collapsed="false">
      <c r="B82" s="399" t="s">
        <v>247</v>
      </c>
      <c r="C82" s="399"/>
      <c r="D82" s="400" t="n">
        <f aca="false">(D91+D92+D93+D94+D99+D100+D107+D108+D103+D104+D111+D112+D115)/60</f>
        <v>6.2</v>
      </c>
      <c r="E82" s="401" t="s">
        <v>248</v>
      </c>
      <c r="F82" s="401" t="n">
        <v>4</v>
      </c>
      <c r="G82" s="402" t="n">
        <f aca="false">D82*F82</f>
        <v>24.8</v>
      </c>
      <c r="H82" s="402"/>
      <c r="I82" s="403" t="s">
        <v>277</v>
      </c>
      <c r="J82" s="403"/>
      <c r="K82" s="403"/>
      <c r="L82" s="403"/>
    </row>
    <row r="83" customFormat="false" ht="14.5" hidden="false" customHeight="false" outlineLevel="0" collapsed="false">
      <c r="B83" s="404" t="s">
        <v>250</v>
      </c>
      <c r="C83" s="404"/>
      <c r="D83" s="405" t="n">
        <f aca="false">(D95+D110+D96+D97+D98+D101+D102+D105+D106+D109+D110+D113+D114)/60</f>
        <v>4.56666666666667</v>
      </c>
      <c r="E83" s="401"/>
      <c r="F83" s="401"/>
      <c r="G83" s="406" t="n">
        <f aca="false">D83*F82</f>
        <v>18.2666666666667</v>
      </c>
      <c r="H83" s="406"/>
      <c r="I83" s="407" t="s">
        <v>251</v>
      </c>
      <c r="J83" s="407"/>
      <c r="K83" s="407"/>
      <c r="L83" s="407"/>
    </row>
    <row r="84" customFormat="false" ht="14.5" hidden="false" customHeight="false" outlineLevel="0" collapsed="false">
      <c r="B84" s="404" t="s">
        <v>252</v>
      </c>
      <c r="C84" s="404"/>
      <c r="D84" s="408" t="n">
        <f aca="false">SUM(D82:D83)</f>
        <v>10.7666666666667</v>
      </c>
      <c r="E84" s="401"/>
      <c r="F84" s="401"/>
      <c r="G84" s="409" t="n">
        <f aca="false">D84*F82</f>
        <v>43.0666666666667</v>
      </c>
      <c r="H84" s="409"/>
      <c r="I84" s="407" t="s">
        <v>253</v>
      </c>
      <c r="J84" s="407"/>
      <c r="K84" s="407"/>
      <c r="L84" s="407"/>
    </row>
    <row r="85" customFormat="false" ht="14.5" hidden="false" customHeight="false" outlineLevel="0" collapsed="false">
      <c r="B85" s="404" t="s">
        <v>254</v>
      </c>
      <c r="C85" s="404"/>
      <c r="D85" s="410" t="n">
        <f aca="false">2+3+4</f>
        <v>9</v>
      </c>
      <c r="E85" s="410"/>
      <c r="F85" s="410"/>
      <c r="G85" s="410"/>
      <c r="H85" s="410"/>
      <c r="I85" s="411" t="s">
        <v>255</v>
      </c>
      <c r="J85" s="411"/>
      <c r="K85" s="411"/>
      <c r="L85" s="411"/>
    </row>
    <row r="86" customFormat="false" ht="14.5" hidden="false" customHeight="false" outlineLevel="0" collapsed="false">
      <c r="B86" s="412" t="s">
        <v>256</v>
      </c>
      <c r="C86" s="413"/>
      <c r="D86" s="414" t="n">
        <f aca="false">G84+D85</f>
        <v>52.0666666666667</v>
      </c>
      <c r="E86" s="414"/>
      <c r="F86" s="414"/>
      <c r="G86" s="414"/>
      <c r="H86" s="414"/>
      <c r="I86" s="407" t="s">
        <v>257</v>
      </c>
      <c r="J86" s="407"/>
      <c r="K86" s="407"/>
      <c r="L86" s="407"/>
    </row>
    <row r="87" customFormat="false" ht="14.5" hidden="false" customHeight="false" outlineLevel="0" collapsed="false">
      <c r="B87" s="404" t="s">
        <v>32</v>
      </c>
      <c r="C87" s="404"/>
      <c r="D87" s="415" t="n">
        <v>43544</v>
      </c>
      <c r="E87" s="415"/>
      <c r="F87" s="415"/>
      <c r="G87" s="415"/>
      <c r="H87" s="415"/>
      <c r="I87" s="407" t="s">
        <v>249</v>
      </c>
      <c r="J87" s="407"/>
      <c r="K87" s="407"/>
      <c r="L87" s="407"/>
    </row>
    <row r="88" customFormat="false" ht="14.5" hidden="false" customHeight="false" outlineLevel="0" collapsed="false">
      <c r="B88" s="417" t="s">
        <v>258</v>
      </c>
      <c r="C88" s="417"/>
      <c r="D88" s="418" t="s">
        <v>259</v>
      </c>
      <c r="E88" s="418"/>
      <c r="F88" s="418"/>
      <c r="G88" s="418"/>
      <c r="H88" s="418"/>
      <c r="I88" s="407" t="s">
        <v>278</v>
      </c>
      <c r="J88" s="407"/>
      <c r="K88" s="407"/>
      <c r="L88" s="407"/>
    </row>
    <row r="89" customFormat="false" ht="14.5" hidden="false" customHeight="false" outlineLevel="0" collapsed="false">
      <c r="B89" s="417"/>
      <c r="C89" s="417"/>
      <c r="D89" s="418"/>
      <c r="E89" s="418"/>
      <c r="F89" s="418"/>
      <c r="G89" s="418"/>
      <c r="H89" s="418"/>
      <c r="I89" s="419"/>
      <c r="J89" s="419"/>
      <c r="K89" s="419"/>
      <c r="L89" s="419"/>
    </row>
    <row r="90" customFormat="false" ht="14.5" hidden="false" customHeight="false" outlineLevel="0" collapsed="false">
      <c r="B90" s="420"/>
      <c r="C90" s="421" t="s">
        <v>260</v>
      </c>
      <c r="D90" s="421"/>
      <c r="E90" s="421"/>
      <c r="F90" s="421"/>
      <c r="G90" s="180" t="s">
        <v>261</v>
      </c>
      <c r="H90" s="180"/>
      <c r="I90" s="180"/>
      <c r="J90" s="180"/>
      <c r="K90" s="180"/>
      <c r="L90" s="180"/>
    </row>
    <row r="91" customFormat="false" ht="14.5" hidden="false" customHeight="false" outlineLevel="0" collapsed="false">
      <c r="B91" s="422" t="n">
        <v>1</v>
      </c>
      <c r="C91" s="423" t="s">
        <v>262</v>
      </c>
      <c r="D91" s="424" t="n">
        <v>20</v>
      </c>
      <c r="E91" s="424" t="s">
        <v>263</v>
      </c>
      <c r="F91" s="425" t="s">
        <v>146</v>
      </c>
      <c r="G91" s="426" t="n">
        <v>7</v>
      </c>
      <c r="H91" s="426" t="n">
        <v>6</v>
      </c>
      <c r="I91" s="426" t="n">
        <v>7</v>
      </c>
      <c r="J91" s="426" t="n">
        <v>6</v>
      </c>
      <c r="K91" s="426"/>
      <c r="L91" s="427"/>
    </row>
    <row r="92" customFormat="false" ht="14.5" hidden="false" customHeight="false" outlineLevel="0" collapsed="false">
      <c r="B92" s="422"/>
      <c r="C92" s="428" t="s">
        <v>264</v>
      </c>
      <c r="D92" s="429" t="n">
        <v>22</v>
      </c>
      <c r="E92" s="429" t="s">
        <v>263</v>
      </c>
      <c r="F92" s="425"/>
      <c r="G92" s="426"/>
      <c r="H92" s="426"/>
      <c r="I92" s="426"/>
      <c r="J92" s="426"/>
      <c r="K92" s="426"/>
      <c r="L92" s="427"/>
    </row>
    <row r="93" customFormat="false" ht="14.5" hidden="false" customHeight="false" outlineLevel="0" collapsed="false">
      <c r="B93" s="430" t="n">
        <v>2</v>
      </c>
      <c r="C93" s="424" t="s">
        <v>265</v>
      </c>
      <c r="D93" s="424" t="n">
        <v>20</v>
      </c>
      <c r="E93" s="424" t="s">
        <v>263</v>
      </c>
      <c r="F93" s="431" t="s">
        <v>146</v>
      </c>
      <c r="G93" s="432" t="n">
        <v>20</v>
      </c>
      <c r="H93" s="432" t="n">
        <v>18</v>
      </c>
      <c r="I93" s="432" t="n">
        <v>17</v>
      </c>
      <c r="J93" s="432" t="n">
        <v>18</v>
      </c>
      <c r="K93" s="433"/>
      <c r="L93" s="434"/>
    </row>
    <row r="94" customFormat="false" ht="14.5" hidden="false" customHeight="false" outlineLevel="0" collapsed="false">
      <c r="B94" s="430"/>
      <c r="C94" s="435" t="s">
        <v>264</v>
      </c>
      <c r="D94" s="435" t="n">
        <v>22</v>
      </c>
      <c r="E94" s="435" t="s">
        <v>263</v>
      </c>
      <c r="F94" s="431"/>
      <c r="G94" s="432"/>
      <c r="H94" s="432"/>
      <c r="I94" s="432"/>
      <c r="J94" s="432"/>
      <c r="K94" s="433"/>
      <c r="L94" s="434"/>
    </row>
    <row r="95" customFormat="false" ht="14.5" hidden="false" customHeight="false" outlineLevel="0" collapsed="false">
      <c r="B95" s="422" t="n">
        <v>3</v>
      </c>
      <c r="C95" s="424" t="s">
        <v>266</v>
      </c>
      <c r="D95" s="424" t="n">
        <v>20</v>
      </c>
      <c r="E95" s="424" t="s">
        <v>263</v>
      </c>
      <c r="F95" s="437" t="s">
        <v>147</v>
      </c>
      <c r="G95" s="426" t="n">
        <v>12</v>
      </c>
      <c r="H95" s="426" t="n">
        <v>12</v>
      </c>
      <c r="I95" s="426" t="n">
        <v>10</v>
      </c>
      <c r="J95" s="426" t="n">
        <v>11</v>
      </c>
      <c r="K95" s="438"/>
      <c r="L95" s="439"/>
    </row>
    <row r="96" customFormat="false" ht="14.5" hidden="false" customHeight="false" outlineLevel="0" collapsed="false">
      <c r="B96" s="422"/>
      <c r="C96" s="440" t="s">
        <v>264</v>
      </c>
      <c r="D96" s="440" t="n">
        <v>22</v>
      </c>
      <c r="E96" s="440" t="s">
        <v>263</v>
      </c>
      <c r="F96" s="437"/>
      <c r="G96" s="426"/>
      <c r="H96" s="426"/>
      <c r="I96" s="426"/>
      <c r="J96" s="426"/>
      <c r="K96" s="438"/>
      <c r="L96" s="439"/>
    </row>
    <row r="97" customFormat="false" ht="14.5" hidden="false" customHeight="false" outlineLevel="0" collapsed="false">
      <c r="B97" s="430" t="n">
        <v>4</v>
      </c>
      <c r="C97" s="424" t="s">
        <v>267</v>
      </c>
      <c r="D97" s="424" t="n">
        <v>20</v>
      </c>
      <c r="E97" s="424" t="s">
        <v>263</v>
      </c>
      <c r="F97" s="437" t="s">
        <v>147</v>
      </c>
      <c r="G97" s="426" t="n">
        <v>12</v>
      </c>
      <c r="H97" s="426" t="n">
        <v>11</v>
      </c>
      <c r="I97" s="426" t="n">
        <v>12</v>
      </c>
      <c r="J97" s="426" t="n">
        <v>12</v>
      </c>
      <c r="K97" s="438"/>
      <c r="L97" s="439"/>
    </row>
    <row r="98" customFormat="false" ht="14.5" hidden="false" customHeight="false" outlineLevel="0" collapsed="false">
      <c r="B98" s="430"/>
      <c r="C98" s="440" t="s">
        <v>264</v>
      </c>
      <c r="D98" s="440" t="n">
        <v>22</v>
      </c>
      <c r="E98" s="440" t="s">
        <v>263</v>
      </c>
      <c r="F98" s="437"/>
      <c r="G98" s="426"/>
      <c r="H98" s="426"/>
      <c r="I98" s="426"/>
      <c r="J98" s="426"/>
      <c r="K98" s="438"/>
      <c r="L98" s="439"/>
    </row>
    <row r="99" customFormat="false" ht="13.8" hidden="false" customHeight="false" outlineLevel="0" collapsed="false">
      <c r="B99" s="422" t="n">
        <v>5</v>
      </c>
      <c r="C99" s="442" t="s">
        <v>277</v>
      </c>
      <c r="D99" s="442" t="n">
        <v>20</v>
      </c>
      <c r="E99" s="442" t="s">
        <v>263</v>
      </c>
      <c r="F99" s="425" t="s">
        <v>146</v>
      </c>
      <c r="G99" s="426" t="s">
        <v>279</v>
      </c>
      <c r="H99" s="426" t="s">
        <v>279</v>
      </c>
      <c r="I99" s="426" t="s">
        <v>279</v>
      </c>
      <c r="J99" s="426" t="s">
        <v>279</v>
      </c>
      <c r="K99" s="438"/>
      <c r="L99" s="439"/>
    </row>
    <row r="100" customFormat="false" ht="14.5" hidden="false" customHeight="false" outlineLevel="0" collapsed="false">
      <c r="B100" s="422"/>
      <c r="C100" s="429" t="s">
        <v>264</v>
      </c>
      <c r="D100" s="429" t="n">
        <v>22</v>
      </c>
      <c r="E100" s="429" t="s">
        <v>263</v>
      </c>
      <c r="F100" s="425"/>
      <c r="G100" s="426"/>
      <c r="H100" s="426"/>
      <c r="I100" s="426"/>
      <c r="J100" s="426"/>
      <c r="K100" s="438"/>
      <c r="L100" s="439"/>
    </row>
    <row r="101" customFormat="false" ht="14.5" hidden="false" customHeight="false" outlineLevel="0" collapsed="false">
      <c r="B101" s="430" t="n">
        <v>6</v>
      </c>
      <c r="C101" s="424" t="s">
        <v>269</v>
      </c>
      <c r="D101" s="424" t="n">
        <v>20</v>
      </c>
      <c r="E101" s="424" t="s">
        <v>263</v>
      </c>
      <c r="F101" s="437" t="s">
        <v>147</v>
      </c>
      <c r="G101" s="426" t="n">
        <v>14</v>
      </c>
      <c r="H101" s="426" t="n">
        <v>14</v>
      </c>
      <c r="I101" s="426" t="n">
        <v>14</v>
      </c>
      <c r="J101" s="426" t="n">
        <v>15</v>
      </c>
      <c r="K101" s="438"/>
      <c r="L101" s="439"/>
    </row>
    <row r="102" customFormat="false" ht="14.5" hidden="false" customHeight="false" outlineLevel="0" collapsed="false">
      <c r="B102" s="430"/>
      <c r="C102" s="440" t="s">
        <v>264</v>
      </c>
      <c r="D102" s="440" t="n">
        <v>22</v>
      </c>
      <c r="E102" s="440" t="s">
        <v>263</v>
      </c>
      <c r="F102" s="437"/>
      <c r="G102" s="426"/>
      <c r="H102" s="426"/>
      <c r="I102" s="426"/>
      <c r="J102" s="426"/>
      <c r="K102" s="438"/>
      <c r="L102" s="439"/>
    </row>
    <row r="103" customFormat="false" ht="14.5" hidden="false" customHeight="false" outlineLevel="0" collapsed="false">
      <c r="B103" s="422" t="n">
        <v>7</v>
      </c>
      <c r="C103" s="424" t="s">
        <v>255</v>
      </c>
      <c r="D103" s="424" t="n">
        <v>20</v>
      </c>
      <c r="E103" s="424" t="s">
        <v>263</v>
      </c>
      <c r="F103" s="425" t="s">
        <v>146</v>
      </c>
      <c r="G103" s="426" t="n">
        <v>22</v>
      </c>
      <c r="H103" s="426" t="n">
        <v>25</v>
      </c>
      <c r="I103" s="426" t="n">
        <v>28</v>
      </c>
      <c r="J103" s="426" t="n">
        <v>22</v>
      </c>
      <c r="K103" s="438"/>
      <c r="L103" s="439"/>
    </row>
    <row r="104" customFormat="false" ht="14.5" hidden="false" customHeight="false" outlineLevel="0" collapsed="false">
      <c r="B104" s="422"/>
      <c r="C104" s="429" t="s">
        <v>264</v>
      </c>
      <c r="D104" s="429" t="n">
        <v>22</v>
      </c>
      <c r="E104" s="429" t="s">
        <v>263</v>
      </c>
      <c r="F104" s="425"/>
      <c r="G104" s="426"/>
      <c r="H104" s="426"/>
      <c r="I104" s="426"/>
      <c r="J104" s="426"/>
      <c r="K104" s="438"/>
      <c r="L104" s="439"/>
    </row>
    <row r="105" customFormat="false" ht="14.5" hidden="false" customHeight="false" outlineLevel="0" collapsed="false">
      <c r="B105" s="430" t="n">
        <v>8</v>
      </c>
      <c r="C105" s="424" t="s">
        <v>270</v>
      </c>
      <c r="D105" s="424" t="n">
        <v>20</v>
      </c>
      <c r="E105" s="424" t="s">
        <v>263</v>
      </c>
      <c r="F105" s="437" t="s">
        <v>147</v>
      </c>
      <c r="G105" s="426" t="n">
        <v>8</v>
      </c>
      <c r="H105" s="426" t="n">
        <v>9</v>
      </c>
      <c r="I105" s="426" t="n">
        <v>8</v>
      </c>
      <c r="J105" s="426" t="n">
        <v>8</v>
      </c>
      <c r="K105" s="438"/>
      <c r="L105" s="439"/>
    </row>
    <row r="106" customFormat="false" ht="14.5" hidden="false" customHeight="false" outlineLevel="0" collapsed="false">
      <c r="B106" s="430"/>
      <c r="C106" s="440" t="s">
        <v>264</v>
      </c>
      <c r="D106" s="440" t="n">
        <v>22</v>
      </c>
      <c r="E106" s="440" t="s">
        <v>263</v>
      </c>
      <c r="F106" s="437"/>
      <c r="G106" s="426"/>
      <c r="H106" s="426"/>
      <c r="I106" s="426"/>
      <c r="J106" s="426"/>
      <c r="K106" s="438"/>
      <c r="L106" s="439"/>
    </row>
    <row r="107" customFormat="false" ht="14.5" hidden="false" customHeight="false" outlineLevel="0" collapsed="false">
      <c r="B107" s="422" t="n">
        <v>9</v>
      </c>
      <c r="C107" s="424" t="s">
        <v>272</v>
      </c>
      <c r="D107" s="424" t="n">
        <v>20</v>
      </c>
      <c r="E107" s="424" t="s">
        <v>263</v>
      </c>
      <c r="F107" s="425" t="s">
        <v>146</v>
      </c>
      <c r="G107" s="426" t="n">
        <v>18</v>
      </c>
      <c r="H107" s="426" t="n">
        <v>18</v>
      </c>
      <c r="I107" s="426" t="n">
        <v>20</v>
      </c>
      <c r="J107" s="426" t="n">
        <v>18</v>
      </c>
      <c r="K107" s="438"/>
      <c r="L107" s="439"/>
    </row>
    <row r="108" customFormat="false" ht="14.5" hidden="false" customHeight="false" outlineLevel="0" collapsed="false">
      <c r="B108" s="422"/>
      <c r="C108" s="429" t="s">
        <v>264</v>
      </c>
      <c r="D108" s="429" t="n">
        <v>22</v>
      </c>
      <c r="E108" s="429" t="s">
        <v>263</v>
      </c>
      <c r="F108" s="425"/>
      <c r="G108" s="426"/>
      <c r="H108" s="426"/>
      <c r="I108" s="426"/>
      <c r="J108" s="426"/>
      <c r="K108" s="438"/>
      <c r="L108" s="439"/>
    </row>
    <row r="109" customFormat="false" ht="14.5" hidden="false" customHeight="false" outlineLevel="0" collapsed="false">
      <c r="B109" s="430" t="n">
        <v>10</v>
      </c>
      <c r="C109" s="424" t="s">
        <v>273</v>
      </c>
      <c r="D109" s="424" t="n">
        <v>20</v>
      </c>
      <c r="E109" s="424" t="s">
        <v>263</v>
      </c>
      <c r="F109" s="437" t="s">
        <v>147</v>
      </c>
      <c r="G109" s="426" t="n">
        <v>21</v>
      </c>
      <c r="H109" s="426" t="n">
        <v>20</v>
      </c>
      <c r="I109" s="426" t="n">
        <v>22</v>
      </c>
      <c r="J109" s="426" t="n">
        <v>19</v>
      </c>
      <c r="K109" s="438"/>
      <c r="L109" s="439"/>
    </row>
    <row r="110" customFormat="false" ht="14.5" hidden="false" customHeight="false" outlineLevel="0" collapsed="false">
      <c r="B110" s="430"/>
      <c r="C110" s="440" t="s">
        <v>264</v>
      </c>
      <c r="D110" s="440" t="n">
        <v>22</v>
      </c>
      <c r="E110" s="440" t="s">
        <v>263</v>
      </c>
      <c r="F110" s="437"/>
      <c r="G110" s="426"/>
      <c r="H110" s="426"/>
      <c r="I110" s="426"/>
      <c r="J110" s="426"/>
      <c r="K110" s="438"/>
      <c r="L110" s="439"/>
    </row>
    <row r="111" customFormat="false" ht="14.5" hidden="false" customHeight="false" outlineLevel="0" collapsed="false">
      <c r="B111" s="422" t="n">
        <v>11</v>
      </c>
      <c r="C111" s="424" t="s">
        <v>282</v>
      </c>
      <c r="D111" s="424" t="n">
        <v>20</v>
      </c>
      <c r="E111" s="424" t="s">
        <v>263</v>
      </c>
      <c r="F111" s="425" t="s">
        <v>146</v>
      </c>
      <c r="G111" s="426" t="n">
        <v>8</v>
      </c>
      <c r="H111" s="426" t="n">
        <v>8</v>
      </c>
      <c r="I111" s="426" t="n">
        <v>7</v>
      </c>
      <c r="J111" s="426" t="n">
        <v>6</v>
      </c>
      <c r="K111" s="438"/>
      <c r="L111" s="439"/>
    </row>
    <row r="112" customFormat="false" ht="14.5" hidden="false" customHeight="false" outlineLevel="0" collapsed="false">
      <c r="B112" s="422"/>
      <c r="C112" s="441"/>
      <c r="D112" s="441" t="n">
        <v>22</v>
      </c>
      <c r="E112" s="441" t="s">
        <v>263</v>
      </c>
      <c r="F112" s="425"/>
      <c r="G112" s="426"/>
      <c r="H112" s="426"/>
      <c r="I112" s="426"/>
      <c r="J112" s="426"/>
      <c r="K112" s="438"/>
      <c r="L112" s="439"/>
    </row>
    <row r="113" customFormat="false" ht="14.5" hidden="false" customHeight="false" outlineLevel="0" collapsed="false">
      <c r="B113" s="430" t="n">
        <v>12</v>
      </c>
      <c r="C113" s="443" t="s">
        <v>281</v>
      </c>
      <c r="D113" s="444" t="n">
        <v>22</v>
      </c>
      <c r="E113" s="444" t="s">
        <v>263</v>
      </c>
      <c r="F113" s="437" t="s">
        <v>147</v>
      </c>
      <c r="G113" s="426" t="n">
        <v>32</v>
      </c>
      <c r="H113" s="426" t="n">
        <v>28</v>
      </c>
      <c r="I113" s="426" t="n">
        <v>30</v>
      </c>
      <c r="J113" s="426" t="n">
        <v>28</v>
      </c>
      <c r="K113" s="438"/>
      <c r="L113" s="439"/>
    </row>
    <row r="114" customFormat="false" ht="14.5" hidden="false" customHeight="false" outlineLevel="0" collapsed="false">
      <c r="B114" s="430"/>
      <c r="C114" s="441"/>
      <c r="D114" s="441" t="n">
        <v>20</v>
      </c>
      <c r="E114" s="441" t="s">
        <v>263</v>
      </c>
      <c r="F114" s="437"/>
      <c r="G114" s="426"/>
      <c r="H114" s="426"/>
      <c r="I114" s="426"/>
      <c r="J114" s="426"/>
      <c r="K114" s="438"/>
      <c r="L114" s="439"/>
    </row>
    <row r="115" customFormat="false" ht="14.5" hidden="false" customHeight="false" outlineLevel="0" collapsed="false">
      <c r="B115" s="422" t="n">
        <v>13</v>
      </c>
      <c r="C115" s="424" t="s">
        <v>274</v>
      </c>
      <c r="D115" s="424" t="n">
        <v>120</v>
      </c>
      <c r="E115" s="424" t="s">
        <v>263</v>
      </c>
      <c r="F115" s="425" t="s">
        <v>146</v>
      </c>
      <c r="G115" s="426" t="s">
        <v>279</v>
      </c>
      <c r="H115" s="426" t="s">
        <v>279</v>
      </c>
      <c r="I115" s="426" t="s">
        <v>279</v>
      </c>
      <c r="J115" s="426" t="s">
        <v>279</v>
      </c>
      <c r="K115" s="438"/>
      <c r="L115" s="439"/>
    </row>
    <row r="116" customFormat="false" ht="14.5" hidden="false" customHeight="false" outlineLevel="0" collapsed="false">
      <c r="B116" s="422"/>
      <c r="C116" s="441"/>
      <c r="D116" s="441"/>
      <c r="E116" s="441"/>
      <c r="F116" s="425"/>
      <c r="G116" s="426"/>
      <c r="H116" s="426"/>
      <c r="I116" s="426"/>
      <c r="J116" s="426"/>
      <c r="K116" s="438"/>
      <c r="L116" s="439"/>
    </row>
    <row r="121" customFormat="false" ht="13.75" hidden="false" customHeight="true" outlineLevel="0" collapsed="false">
      <c r="B121" s="368"/>
      <c r="C121" s="368" t="s">
        <v>283</v>
      </c>
      <c r="D121" s="368" t="s">
        <v>127</v>
      </c>
      <c r="E121" s="368" t="s">
        <v>243</v>
      </c>
      <c r="F121" s="368" t="s">
        <v>244</v>
      </c>
      <c r="G121" s="398" t="s">
        <v>245</v>
      </c>
      <c r="H121" s="398"/>
      <c r="I121" s="358" t="s">
        <v>246</v>
      </c>
      <c r="J121" s="358"/>
      <c r="K121" s="358"/>
      <c r="L121" s="358"/>
    </row>
    <row r="122" customFormat="false" ht="14.5" hidden="false" customHeight="false" outlineLevel="0" collapsed="false">
      <c r="B122" s="368"/>
      <c r="C122" s="368"/>
      <c r="D122" s="368"/>
      <c r="E122" s="368"/>
      <c r="F122" s="368"/>
      <c r="G122" s="368"/>
      <c r="H122" s="398"/>
      <c r="I122" s="358"/>
      <c r="J122" s="358"/>
      <c r="K122" s="358"/>
      <c r="L122" s="358"/>
    </row>
    <row r="123" customFormat="false" ht="14.5" hidden="false" customHeight="false" outlineLevel="0" collapsed="false">
      <c r="B123" s="399" t="s">
        <v>247</v>
      </c>
      <c r="C123" s="399"/>
      <c r="D123" s="400" t="n">
        <f aca="false">(D132+D133+D134+D135+D140+D141+D148+D149+D144+D145+D152+D153+D156+D157+D158)/60</f>
        <v>7.23333333333333</v>
      </c>
      <c r="E123" s="401" t="s">
        <v>248</v>
      </c>
      <c r="F123" s="401" t="n">
        <v>4</v>
      </c>
      <c r="G123" s="402" t="n">
        <f aca="false">D123*F123</f>
        <v>28.9333333333333</v>
      </c>
      <c r="H123" s="402"/>
      <c r="I123" s="403"/>
      <c r="J123" s="403"/>
      <c r="K123" s="403"/>
      <c r="L123" s="403"/>
    </row>
    <row r="124" customFormat="false" ht="14.5" hidden="false" customHeight="false" outlineLevel="0" collapsed="false">
      <c r="B124" s="404" t="s">
        <v>250</v>
      </c>
      <c r="C124" s="404"/>
      <c r="D124" s="405" t="n">
        <f aca="false">(D136+D151+D137+D138+D139+D142+D143+D146+D147+D150+D151+D154+D155)/60</f>
        <v>4.56666666666667</v>
      </c>
      <c r="E124" s="401"/>
      <c r="F124" s="401"/>
      <c r="G124" s="406" t="n">
        <f aca="false">D124*F123</f>
        <v>18.2666666666667</v>
      </c>
      <c r="H124" s="406"/>
      <c r="I124" s="407" t="s">
        <v>284</v>
      </c>
      <c r="J124" s="407"/>
      <c r="K124" s="407"/>
      <c r="L124" s="407"/>
    </row>
    <row r="125" customFormat="false" ht="14.5" hidden="false" customHeight="false" outlineLevel="0" collapsed="false">
      <c r="B125" s="404" t="s">
        <v>252</v>
      </c>
      <c r="C125" s="404"/>
      <c r="D125" s="408" t="n">
        <f aca="false">SUM(D123:D124)</f>
        <v>11.8</v>
      </c>
      <c r="E125" s="401"/>
      <c r="F125" s="401"/>
      <c r="G125" s="409" t="n">
        <f aca="false">D125*F123</f>
        <v>47.2</v>
      </c>
      <c r="H125" s="409"/>
      <c r="I125" s="407" t="s">
        <v>253</v>
      </c>
      <c r="J125" s="407"/>
      <c r="K125" s="407"/>
      <c r="L125" s="407"/>
    </row>
    <row r="126" customFormat="false" ht="14.5" hidden="false" customHeight="false" outlineLevel="0" collapsed="false">
      <c r="B126" s="404" t="s">
        <v>254</v>
      </c>
      <c r="C126" s="404"/>
      <c r="D126" s="410" t="n">
        <f aca="false">2+3+4</f>
        <v>9</v>
      </c>
      <c r="E126" s="410"/>
      <c r="F126" s="410"/>
      <c r="G126" s="410"/>
      <c r="H126" s="410"/>
      <c r="I126" s="411" t="s">
        <v>255</v>
      </c>
      <c r="J126" s="411"/>
      <c r="K126" s="411"/>
      <c r="L126" s="411"/>
    </row>
    <row r="127" customFormat="false" ht="14.5" hidden="false" customHeight="false" outlineLevel="0" collapsed="false">
      <c r="B127" s="412" t="s">
        <v>256</v>
      </c>
      <c r="C127" s="413"/>
      <c r="D127" s="414" t="n">
        <f aca="false">G125+D126</f>
        <v>56.2</v>
      </c>
      <c r="E127" s="414"/>
      <c r="F127" s="414"/>
      <c r="G127" s="414"/>
      <c r="H127" s="414"/>
      <c r="I127" s="407" t="s">
        <v>257</v>
      </c>
      <c r="J127" s="407"/>
      <c r="K127" s="407"/>
      <c r="L127" s="407"/>
    </row>
    <row r="128" customFormat="false" ht="14.5" hidden="false" customHeight="false" outlineLevel="0" collapsed="false">
      <c r="B128" s="404" t="s">
        <v>32</v>
      </c>
      <c r="C128" s="404"/>
      <c r="D128" s="415" t="n">
        <v>43546</v>
      </c>
      <c r="E128" s="415"/>
      <c r="F128" s="415"/>
      <c r="G128" s="415"/>
      <c r="H128" s="415"/>
      <c r="I128" s="407" t="s">
        <v>249</v>
      </c>
      <c r="J128" s="407"/>
      <c r="K128" s="407"/>
      <c r="L128" s="407"/>
    </row>
    <row r="129" customFormat="false" ht="14.5" hidden="false" customHeight="false" outlineLevel="0" collapsed="false">
      <c r="B129" s="417" t="s">
        <v>258</v>
      </c>
      <c r="C129" s="417"/>
      <c r="D129" s="418" t="s">
        <v>259</v>
      </c>
      <c r="E129" s="418"/>
      <c r="F129" s="418"/>
      <c r="G129" s="418"/>
      <c r="H129" s="418"/>
      <c r="I129" s="407" t="s">
        <v>278</v>
      </c>
      <c r="J129" s="407"/>
      <c r="K129" s="407"/>
      <c r="L129" s="407"/>
    </row>
    <row r="130" customFormat="false" ht="14.5" hidden="false" customHeight="false" outlineLevel="0" collapsed="false">
      <c r="B130" s="417"/>
      <c r="C130" s="417"/>
      <c r="D130" s="418"/>
      <c r="E130" s="418"/>
      <c r="F130" s="418"/>
      <c r="G130" s="418"/>
      <c r="H130" s="418"/>
      <c r="I130" s="419"/>
      <c r="J130" s="419"/>
      <c r="K130" s="419"/>
      <c r="L130" s="419"/>
    </row>
    <row r="131" customFormat="false" ht="14.5" hidden="false" customHeight="false" outlineLevel="0" collapsed="false">
      <c r="B131" s="420"/>
      <c r="C131" s="421" t="s">
        <v>260</v>
      </c>
      <c r="D131" s="421"/>
      <c r="E131" s="421"/>
      <c r="F131" s="421"/>
      <c r="G131" s="180" t="s">
        <v>261</v>
      </c>
      <c r="H131" s="180"/>
      <c r="I131" s="180"/>
      <c r="J131" s="180"/>
      <c r="K131" s="180"/>
      <c r="L131" s="180"/>
    </row>
    <row r="132" customFormat="false" ht="14.5" hidden="false" customHeight="false" outlineLevel="0" collapsed="false">
      <c r="B132" s="422" t="n">
        <v>1</v>
      </c>
      <c r="C132" s="423" t="s">
        <v>262</v>
      </c>
      <c r="D132" s="424" t="n">
        <v>20</v>
      </c>
      <c r="E132" s="424" t="s">
        <v>263</v>
      </c>
      <c r="F132" s="425" t="s">
        <v>146</v>
      </c>
      <c r="G132" s="426" t="n">
        <v>7</v>
      </c>
      <c r="H132" s="426" t="n">
        <v>7</v>
      </c>
      <c r="I132" s="426" t="n">
        <v>6</v>
      </c>
      <c r="J132" s="426" t="n">
        <v>6</v>
      </c>
      <c r="K132" s="426"/>
      <c r="L132" s="427"/>
    </row>
    <row r="133" customFormat="false" ht="14.5" hidden="false" customHeight="false" outlineLevel="0" collapsed="false">
      <c r="B133" s="422"/>
      <c r="C133" s="428" t="s">
        <v>264</v>
      </c>
      <c r="D133" s="429" t="n">
        <v>22</v>
      </c>
      <c r="E133" s="429" t="s">
        <v>263</v>
      </c>
      <c r="F133" s="425"/>
      <c r="G133" s="426"/>
      <c r="H133" s="426"/>
      <c r="I133" s="426"/>
      <c r="J133" s="426"/>
      <c r="K133" s="426"/>
      <c r="L133" s="427"/>
    </row>
    <row r="134" customFormat="false" ht="14.5" hidden="false" customHeight="false" outlineLevel="0" collapsed="false">
      <c r="B134" s="430" t="n">
        <v>2</v>
      </c>
      <c r="C134" s="424" t="s">
        <v>265</v>
      </c>
      <c r="D134" s="424" t="n">
        <v>20</v>
      </c>
      <c r="E134" s="424" t="s">
        <v>263</v>
      </c>
      <c r="F134" s="431" t="s">
        <v>146</v>
      </c>
      <c r="G134" s="432" t="n">
        <v>19</v>
      </c>
      <c r="H134" s="432" t="n">
        <v>17</v>
      </c>
      <c r="I134" s="432" t="n">
        <v>19</v>
      </c>
      <c r="J134" s="432" t="n">
        <v>19</v>
      </c>
      <c r="K134" s="433"/>
      <c r="L134" s="434"/>
    </row>
    <row r="135" customFormat="false" ht="14.5" hidden="false" customHeight="false" outlineLevel="0" collapsed="false">
      <c r="B135" s="430"/>
      <c r="C135" s="435" t="s">
        <v>264</v>
      </c>
      <c r="D135" s="435" t="n">
        <v>22</v>
      </c>
      <c r="E135" s="435" t="s">
        <v>263</v>
      </c>
      <c r="F135" s="431"/>
      <c r="G135" s="432"/>
      <c r="H135" s="432"/>
      <c r="I135" s="432"/>
      <c r="J135" s="432"/>
      <c r="K135" s="433"/>
      <c r="L135" s="434"/>
    </row>
    <row r="136" customFormat="false" ht="14.5" hidden="false" customHeight="false" outlineLevel="0" collapsed="false">
      <c r="B136" s="422" t="n">
        <v>3</v>
      </c>
      <c r="C136" s="424" t="s">
        <v>266</v>
      </c>
      <c r="D136" s="424" t="n">
        <v>20</v>
      </c>
      <c r="E136" s="424" t="s">
        <v>263</v>
      </c>
      <c r="F136" s="437" t="s">
        <v>147</v>
      </c>
      <c r="G136" s="426" t="n">
        <v>12</v>
      </c>
      <c r="H136" s="426" t="n">
        <v>11</v>
      </c>
      <c r="I136" s="426" t="n">
        <v>11</v>
      </c>
      <c r="J136" s="426" t="n">
        <v>11</v>
      </c>
      <c r="K136" s="438"/>
      <c r="L136" s="439"/>
    </row>
    <row r="137" customFormat="false" ht="14.5" hidden="false" customHeight="false" outlineLevel="0" collapsed="false">
      <c r="B137" s="422"/>
      <c r="C137" s="440" t="s">
        <v>264</v>
      </c>
      <c r="D137" s="440" t="n">
        <v>22</v>
      </c>
      <c r="E137" s="440" t="s">
        <v>263</v>
      </c>
      <c r="F137" s="437"/>
      <c r="G137" s="426"/>
      <c r="H137" s="426"/>
      <c r="I137" s="426"/>
      <c r="J137" s="426"/>
      <c r="K137" s="438"/>
      <c r="L137" s="439"/>
    </row>
    <row r="138" customFormat="false" ht="14.5" hidden="false" customHeight="false" outlineLevel="0" collapsed="false">
      <c r="B138" s="430" t="n">
        <v>4</v>
      </c>
      <c r="C138" s="424" t="s">
        <v>267</v>
      </c>
      <c r="D138" s="424" t="n">
        <v>20</v>
      </c>
      <c r="E138" s="424" t="s">
        <v>263</v>
      </c>
      <c r="F138" s="437" t="s">
        <v>147</v>
      </c>
      <c r="G138" s="426" t="n">
        <v>12</v>
      </c>
      <c r="H138" s="426" t="n">
        <v>11</v>
      </c>
      <c r="I138" s="426" t="n">
        <v>12</v>
      </c>
      <c r="J138" s="426" t="n">
        <v>12</v>
      </c>
      <c r="K138" s="438"/>
      <c r="L138" s="439"/>
    </row>
    <row r="139" customFormat="false" ht="14.5" hidden="false" customHeight="false" outlineLevel="0" collapsed="false">
      <c r="B139" s="430"/>
      <c r="C139" s="440" t="s">
        <v>264</v>
      </c>
      <c r="D139" s="440" t="n">
        <v>22</v>
      </c>
      <c r="E139" s="440" t="s">
        <v>263</v>
      </c>
      <c r="F139" s="437"/>
      <c r="G139" s="426"/>
      <c r="H139" s="426"/>
      <c r="I139" s="426"/>
      <c r="J139" s="426"/>
      <c r="K139" s="438"/>
      <c r="L139" s="439"/>
    </row>
    <row r="140" customFormat="false" ht="14.5" hidden="false" customHeight="false" outlineLevel="0" collapsed="false">
      <c r="B140" s="422" t="n">
        <v>5</v>
      </c>
      <c r="C140" s="442" t="s">
        <v>271</v>
      </c>
      <c r="D140" s="442" t="n">
        <v>20</v>
      </c>
      <c r="E140" s="442" t="s">
        <v>263</v>
      </c>
      <c r="F140" s="425" t="s">
        <v>146</v>
      </c>
      <c r="G140" s="426" t="n">
        <v>7</v>
      </c>
      <c r="H140" s="426" t="n">
        <v>6</v>
      </c>
      <c r="I140" s="426" t="n">
        <v>6</v>
      </c>
      <c r="J140" s="426" t="n">
        <v>5</v>
      </c>
      <c r="K140" s="438"/>
      <c r="L140" s="439"/>
    </row>
    <row r="141" customFormat="false" ht="14.5" hidden="false" customHeight="false" outlineLevel="0" collapsed="false">
      <c r="B141" s="422"/>
      <c r="C141" s="429" t="s">
        <v>264</v>
      </c>
      <c r="D141" s="429" t="n">
        <v>22</v>
      </c>
      <c r="E141" s="429" t="s">
        <v>263</v>
      </c>
      <c r="F141" s="425"/>
      <c r="G141" s="426"/>
      <c r="H141" s="426"/>
      <c r="I141" s="426"/>
      <c r="J141" s="426"/>
      <c r="K141" s="438"/>
      <c r="L141" s="439"/>
    </row>
    <row r="142" customFormat="false" ht="14.5" hidden="false" customHeight="false" outlineLevel="0" collapsed="false">
      <c r="B142" s="430" t="n">
        <v>6</v>
      </c>
      <c r="C142" s="424" t="s">
        <v>269</v>
      </c>
      <c r="D142" s="424" t="n">
        <v>20</v>
      </c>
      <c r="E142" s="424" t="s">
        <v>263</v>
      </c>
      <c r="F142" s="437" t="s">
        <v>147</v>
      </c>
      <c r="G142" s="426" t="n">
        <v>14</v>
      </c>
      <c r="H142" s="426" t="n">
        <v>14</v>
      </c>
      <c r="I142" s="426" t="n">
        <v>13</v>
      </c>
      <c r="J142" s="426" t="n">
        <v>13</v>
      </c>
      <c r="K142" s="438"/>
      <c r="L142" s="439"/>
    </row>
    <row r="143" customFormat="false" ht="14.5" hidden="false" customHeight="false" outlineLevel="0" collapsed="false">
      <c r="B143" s="430"/>
      <c r="C143" s="440" t="s">
        <v>264</v>
      </c>
      <c r="D143" s="440" t="n">
        <v>22</v>
      </c>
      <c r="E143" s="440" t="s">
        <v>263</v>
      </c>
      <c r="F143" s="437"/>
      <c r="G143" s="426"/>
      <c r="H143" s="426"/>
      <c r="I143" s="426"/>
      <c r="J143" s="426"/>
      <c r="K143" s="438"/>
      <c r="L143" s="439"/>
    </row>
    <row r="144" customFormat="false" ht="14.5" hidden="false" customHeight="false" outlineLevel="0" collapsed="false">
      <c r="B144" s="422" t="n">
        <v>7</v>
      </c>
      <c r="C144" s="424" t="s">
        <v>255</v>
      </c>
      <c r="D144" s="424" t="n">
        <v>20</v>
      </c>
      <c r="E144" s="424" t="s">
        <v>263</v>
      </c>
      <c r="F144" s="425" t="s">
        <v>146</v>
      </c>
      <c r="G144" s="426" t="n">
        <v>25</v>
      </c>
      <c r="H144" s="426" t="n">
        <v>26</v>
      </c>
      <c r="I144" s="426" t="n">
        <v>25</v>
      </c>
      <c r="J144" s="426" t="n">
        <v>21</v>
      </c>
      <c r="K144" s="438"/>
      <c r="L144" s="439"/>
    </row>
    <row r="145" customFormat="false" ht="14.5" hidden="false" customHeight="false" outlineLevel="0" collapsed="false">
      <c r="B145" s="422"/>
      <c r="C145" s="429" t="s">
        <v>264</v>
      </c>
      <c r="D145" s="429" t="n">
        <v>22</v>
      </c>
      <c r="E145" s="429" t="s">
        <v>263</v>
      </c>
      <c r="F145" s="425"/>
      <c r="G145" s="426"/>
      <c r="H145" s="426"/>
      <c r="I145" s="426"/>
      <c r="J145" s="426"/>
      <c r="K145" s="438"/>
      <c r="L145" s="439"/>
    </row>
    <row r="146" customFormat="false" ht="14.5" hidden="false" customHeight="false" outlineLevel="0" collapsed="false">
      <c r="B146" s="430" t="n">
        <v>8</v>
      </c>
      <c r="C146" s="424" t="s">
        <v>270</v>
      </c>
      <c r="D146" s="424" t="n">
        <v>20</v>
      </c>
      <c r="E146" s="424" t="s">
        <v>263</v>
      </c>
      <c r="F146" s="437" t="s">
        <v>147</v>
      </c>
      <c r="G146" s="426" t="n">
        <v>8</v>
      </c>
      <c r="H146" s="426" t="n">
        <v>8</v>
      </c>
      <c r="I146" s="426" t="n">
        <v>8</v>
      </c>
      <c r="J146" s="426" t="n">
        <v>7</v>
      </c>
      <c r="K146" s="438"/>
      <c r="L146" s="439"/>
    </row>
    <row r="147" customFormat="false" ht="14.5" hidden="false" customHeight="false" outlineLevel="0" collapsed="false">
      <c r="B147" s="430"/>
      <c r="C147" s="440" t="s">
        <v>264</v>
      </c>
      <c r="D147" s="440" t="n">
        <v>22</v>
      </c>
      <c r="E147" s="440" t="s">
        <v>263</v>
      </c>
      <c r="F147" s="437"/>
      <c r="G147" s="426"/>
      <c r="H147" s="426"/>
      <c r="I147" s="426"/>
      <c r="J147" s="426"/>
      <c r="K147" s="438"/>
      <c r="L147" s="439"/>
    </row>
    <row r="148" customFormat="false" ht="14.5" hidden="false" customHeight="false" outlineLevel="0" collapsed="false">
      <c r="B148" s="422" t="n">
        <v>9</v>
      </c>
      <c r="C148" s="424" t="s">
        <v>272</v>
      </c>
      <c r="D148" s="424" t="n">
        <v>20</v>
      </c>
      <c r="E148" s="424" t="s">
        <v>263</v>
      </c>
      <c r="F148" s="425" t="s">
        <v>146</v>
      </c>
      <c r="G148" s="426" t="n">
        <v>12</v>
      </c>
      <c r="H148" s="426" t="n">
        <v>16</v>
      </c>
      <c r="I148" s="426" t="n">
        <v>17</v>
      </c>
      <c r="J148" s="426" t="n">
        <v>12</v>
      </c>
      <c r="K148" s="438"/>
      <c r="L148" s="439"/>
    </row>
    <row r="149" customFormat="false" ht="14.5" hidden="false" customHeight="false" outlineLevel="0" collapsed="false">
      <c r="B149" s="422"/>
      <c r="C149" s="429" t="s">
        <v>264</v>
      </c>
      <c r="D149" s="429" t="n">
        <v>22</v>
      </c>
      <c r="E149" s="429" t="s">
        <v>263</v>
      </c>
      <c r="F149" s="425"/>
      <c r="G149" s="426"/>
      <c r="H149" s="426"/>
      <c r="I149" s="426"/>
      <c r="J149" s="426"/>
      <c r="K149" s="438"/>
      <c r="L149" s="439"/>
    </row>
    <row r="150" customFormat="false" ht="14.5" hidden="false" customHeight="false" outlineLevel="0" collapsed="false">
      <c r="B150" s="430" t="n">
        <v>10</v>
      </c>
      <c r="C150" s="424" t="s">
        <v>273</v>
      </c>
      <c r="D150" s="424" t="n">
        <v>20</v>
      </c>
      <c r="E150" s="424" t="s">
        <v>263</v>
      </c>
      <c r="F150" s="437" t="s">
        <v>147</v>
      </c>
      <c r="G150" s="426" t="n">
        <v>20</v>
      </c>
      <c r="H150" s="426" t="n">
        <v>21</v>
      </c>
      <c r="I150" s="426" t="n">
        <v>20</v>
      </c>
      <c r="J150" s="426" t="n">
        <v>20</v>
      </c>
      <c r="K150" s="438"/>
      <c r="L150" s="439"/>
    </row>
    <row r="151" customFormat="false" ht="14.5" hidden="false" customHeight="false" outlineLevel="0" collapsed="false">
      <c r="B151" s="430"/>
      <c r="C151" s="440" t="s">
        <v>264</v>
      </c>
      <c r="D151" s="440" t="n">
        <v>22</v>
      </c>
      <c r="E151" s="440" t="s">
        <v>263</v>
      </c>
      <c r="F151" s="437"/>
      <c r="G151" s="426"/>
      <c r="H151" s="426"/>
      <c r="I151" s="426"/>
      <c r="J151" s="426"/>
      <c r="K151" s="438"/>
      <c r="L151" s="439"/>
    </row>
    <row r="152" customFormat="false" ht="14.5" hidden="false" customHeight="false" outlineLevel="0" collapsed="false">
      <c r="B152" s="422" t="n">
        <v>11</v>
      </c>
      <c r="C152" s="424" t="s">
        <v>285</v>
      </c>
      <c r="D152" s="424" t="n">
        <v>20</v>
      </c>
      <c r="E152" s="424" t="s">
        <v>263</v>
      </c>
      <c r="F152" s="425" t="s">
        <v>146</v>
      </c>
      <c r="G152" s="426" t="n">
        <v>57</v>
      </c>
      <c r="H152" s="426" t="n">
        <v>55</v>
      </c>
      <c r="I152" s="426" t="n">
        <v>42</v>
      </c>
      <c r="J152" s="426" t="n">
        <v>42</v>
      </c>
      <c r="K152" s="438"/>
      <c r="L152" s="439"/>
    </row>
    <row r="153" customFormat="false" ht="14.5" hidden="false" customHeight="false" outlineLevel="0" collapsed="false">
      <c r="B153" s="422"/>
      <c r="C153" s="429" t="s">
        <v>264</v>
      </c>
      <c r="D153" s="429" t="n">
        <v>22</v>
      </c>
      <c r="E153" s="429" t="s">
        <v>263</v>
      </c>
      <c r="F153" s="425"/>
      <c r="G153" s="426"/>
      <c r="H153" s="426"/>
      <c r="I153" s="426"/>
      <c r="J153" s="426"/>
      <c r="K153" s="438"/>
      <c r="L153" s="439"/>
    </row>
    <row r="154" customFormat="false" ht="14.5" hidden="false" customHeight="false" outlineLevel="0" collapsed="false">
      <c r="B154" s="430" t="n">
        <v>12</v>
      </c>
      <c r="C154" s="443" t="s">
        <v>281</v>
      </c>
      <c r="D154" s="444" t="n">
        <v>20</v>
      </c>
      <c r="E154" s="444" t="s">
        <v>263</v>
      </c>
      <c r="F154" s="437" t="s">
        <v>147</v>
      </c>
      <c r="G154" s="426" t="n">
        <v>38</v>
      </c>
      <c r="H154" s="426" t="n">
        <v>30</v>
      </c>
      <c r="I154" s="426" t="n">
        <v>40</v>
      </c>
      <c r="J154" s="426" t="n">
        <v>31</v>
      </c>
      <c r="K154" s="438"/>
      <c r="L154" s="439"/>
    </row>
    <row r="155" customFormat="false" ht="14.5" hidden="false" customHeight="false" outlineLevel="0" collapsed="false">
      <c r="B155" s="430"/>
      <c r="C155" s="429" t="s">
        <v>264</v>
      </c>
      <c r="D155" s="429" t="n">
        <v>22</v>
      </c>
      <c r="E155" s="429" t="s">
        <v>263</v>
      </c>
      <c r="F155" s="437"/>
      <c r="G155" s="426"/>
      <c r="H155" s="426"/>
      <c r="I155" s="426"/>
      <c r="J155" s="426"/>
      <c r="K155" s="438"/>
      <c r="L155" s="439"/>
    </row>
    <row r="156" customFormat="false" ht="14.5" hidden="false" customHeight="false" outlineLevel="0" collapsed="false">
      <c r="B156" s="422" t="n">
        <v>13</v>
      </c>
      <c r="C156" s="424" t="s">
        <v>286</v>
      </c>
      <c r="D156" s="424" t="n">
        <v>20</v>
      </c>
      <c r="E156" s="424" t="s">
        <v>263</v>
      </c>
      <c r="F156" s="425" t="s">
        <v>146</v>
      </c>
      <c r="G156" s="426" t="n">
        <v>9</v>
      </c>
      <c r="H156" s="426" t="n">
        <v>10</v>
      </c>
      <c r="I156" s="426" t="n">
        <v>9</v>
      </c>
      <c r="J156" s="426" t="n">
        <v>9</v>
      </c>
      <c r="K156" s="438"/>
      <c r="L156" s="439"/>
    </row>
    <row r="157" customFormat="false" ht="14.5" hidden="false" customHeight="false" outlineLevel="0" collapsed="false">
      <c r="B157" s="422"/>
      <c r="C157" s="429" t="s">
        <v>264</v>
      </c>
      <c r="D157" s="429" t="n">
        <v>22</v>
      </c>
      <c r="E157" s="429" t="s">
        <v>263</v>
      </c>
      <c r="F157" s="425"/>
      <c r="G157" s="426"/>
      <c r="H157" s="426"/>
      <c r="I157" s="426"/>
      <c r="J157" s="426"/>
      <c r="K157" s="438"/>
      <c r="L157" s="439"/>
    </row>
    <row r="158" customFormat="false" ht="14.5" hidden="false" customHeight="false" outlineLevel="0" collapsed="false">
      <c r="B158" s="422" t="n">
        <v>14</v>
      </c>
      <c r="C158" s="424" t="s">
        <v>274</v>
      </c>
      <c r="D158" s="424" t="n">
        <v>140</v>
      </c>
      <c r="E158" s="424" t="s">
        <v>263</v>
      </c>
      <c r="F158" s="425" t="s">
        <v>146</v>
      </c>
      <c r="G158" s="426" t="s">
        <v>279</v>
      </c>
      <c r="H158" s="426" t="s">
        <v>279</v>
      </c>
      <c r="I158" s="426" t="s">
        <v>279</v>
      </c>
      <c r="J158" s="426" t="s">
        <v>279</v>
      </c>
      <c r="K158" s="438"/>
      <c r="L158" s="439"/>
    </row>
    <row r="159" customFormat="false" ht="14.5" hidden="false" customHeight="false" outlineLevel="0" collapsed="false">
      <c r="B159" s="422"/>
      <c r="C159" s="441"/>
      <c r="D159" s="441"/>
      <c r="E159" s="441"/>
      <c r="F159" s="425"/>
      <c r="G159" s="426"/>
      <c r="H159" s="426"/>
      <c r="I159" s="426"/>
      <c r="J159" s="426"/>
      <c r="K159" s="438"/>
      <c r="L159" s="439"/>
    </row>
    <row r="164" customFormat="false" ht="13.75" hidden="false" customHeight="true" outlineLevel="0" collapsed="false">
      <c r="B164" s="368"/>
      <c r="C164" s="368" t="s">
        <v>287</v>
      </c>
      <c r="D164" s="368" t="s">
        <v>127</v>
      </c>
      <c r="E164" s="368" t="s">
        <v>243</v>
      </c>
      <c r="F164" s="368" t="s">
        <v>244</v>
      </c>
      <c r="G164" s="398" t="s">
        <v>245</v>
      </c>
      <c r="H164" s="398"/>
      <c r="I164" s="358" t="s">
        <v>246</v>
      </c>
      <c r="J164" s="358"/>
      <c r="K164" s="358"/>
      <c r="L164" s="358"/>
    </row>
    <row r="165" customFormat="false" ht="14.5" hidden="false" customHeight="false" outlineLevel="0" collapsed="false">
      <c r="B165" s="368"/>
      <c r="C165" s="368"/>
      <c r="D165" s="368"/>
      <c r="E165" s="368"/>
      <c r="F165" s="368"/>
      <c r="G165" s="368"/>
      <c r="H165" s="398"/>
      <c r="I165" s="358"/>
      <c r="J165" s="358"/>
      <c r="K165" s="358"/>
      <c r="L165" s="358"/>
    </row>
    <row r="166" customFormat="false" ht="14.5" hidden="false" customHeight="false" outlineLevel="0" collapsed="false">
      <c r="B166" s="399" t="s">
        <v>247</v>
      </c>
      <c r="C166" s="399"/>
      <c r="D166" s="400" t="n">
        <f aca="false">(D175+D176+D177+D178+D183+D184+D193+D194+D187+D188+D191+D192+D197)/60</f>
        <v>7.2</v>
      </c>
      <c r="E166" s="401" t="s">
        <v>248</v>
      </c>
      <c r="F166" s="401" t="n">
        <v>2</v>
      </c>
      <c r="G166" s="402" t="n">
        <f aca="false">D166*F166</f>
        <v>14.4</v>
      </c>
      <c r="H166" s="402"/>
      <c r="I166" s="403" t="s">
        <v>249</v>
      </c>
      <c r="J166" s="403"/>
      <c r="K166" s="403"/>
      <c r="L166" s="403"/>
    </row>
    <row r="167" customFormat="false" ht="14.5" hidden="false" customHeight="false" outlineLevel="0" collapsed="false">
      <c r="B167" s="404" t="s">
        <v>250</v>
      </c>
      <c r="C167" s="404"/>
      <c r="D167" s="405" t="n">
        <f aca="false">(D179+D196+D180+D181+D182+D185+D186+D189+D190+D195+D196)/60</f>
        <v>3.86666666666667</v>
      </c>
      <c r="E167" s="401"/>
      <c r="F167" s="401"/>
      <c r="G167" s="406" t="n">
        <f aca="false">D167*F166</f>
        <v>7.73333333333333</v>
      </c>
      <c r="H167" s="406"/>
      <c r="I167" s="407" t="s">
        <v>251</v>
      </c>
      <c r="J167" s="407"/>
      <c r="K167" s="407"/>
      <c r="L167" s="407"/>
    </row>
    <row r="168" customFormat="false" ht="14.5" hidden="false" customHeight="false" outlineLevel="0" collapsed="false">
      <c r="B168" s="404" t="s">
        <v>252</v>
      </c>
      <c r="C168" s="404"/>
      <c r="D168" s="408" t="n">
        <f aca="false">SUM(D166:D167)</f>
        <v>11.0666666666667</v>
      </c>
      <c r="E168" s="401"/>
      <c r="F168" s="401"/>
      <c r="G168" s="409" t="n">
        <f aca="false">D168*F166</f>
        <v>22.1333333333333</v>
      </c>
      <c r="H168" s="409"/>
      <c r="I168" s="407" t="s">
        <v>253</v>
      </c>
      <c r="J168" s="407"/>
      <c r="K168" s="407"/>
      <c r="L168" s="407"/>
    </row>
    <row r="169" customFormat="false" ht="14.5" hidden="false" customHeight="false" outlineLevel="0" collapsed="false">
      <c r="B169" s="404" t="s">
        <v>288</v>
      </c>
      <c r="C169" s="404"/>
      <c r="D169" s="410" t="n">
        <f aca="false">2+3</f>
        <v>5</v>
      </c>
      <c r="E169" s="410"/>
      <c r="F169" s="410"/>
      <c r="G169" s="410"/>
      <c r="H169" s="410"/>
      <c r="I169" s="411" t="s">
        <v>255</v>
      </c>
      <c r="J169" s="411"/>
      <c r="K169" s="411"/>
      <c r="L169" s="411"/>
    </row>
    <row r="170" customFormat="false" ht="14.5" hidden="false" customHeight="false" outlineLevel="0" collapsed="false">
      <c r="B170" s="412" t="s">
        <v>256</v>
      </c>
      <c r="C170" s="413"/>
      <c r="D170" s="414" t="n">
        <f aca="false">G168+D169</f>
        <v>27.1333333333333</v>
      </c>
      <c r="E170" s="414"/>
      <c r="F170" s="414"/>
      <c r="G170" s="414"/>
      <c r="H170" s="414"/>
      <c r="I170" s="407" t="s">
        <v>257</v>
      </c>
      <c r="J170" s="407"/>
      <c r="K170" s="407"/>
      <c r="L170" s="407"/>
    </row>
    <row r="171" customFormat="false" ht="14.5" hidden="false" customHeight="false" outlineLevel="0" collapsed="false">
      <c r="B171" s="404" t="s">
        <v>32</v>
      </c>
      <c r="C171" s="404"/>
      <c r="D171" s="415" t="n">
        <v>43551</v>
      </c>
      <c r="E171" s="415"/>
      <c r="F171" s="415"/>
      <c r="G171" s="415"/>
      <c r="H171" s="415"/>
      <c r="I171" s="416"/>
      <c r="J171" s="416"/>
      <c r="K171" s="416"/>
      <c r="L171" s="416"/>
    </row>
    <row r="172" customFormat="false" ht="14.5" hidden="false" customHeight="false" outlineLevel="0" collapsed="false">
      <c r="B172" s="417" t="s">
        <v>258</v>
      </c>
      <c r="C172" s="417"/>
      <c r="D172" s="418" t="s">
        <v>259</v>
      </c>
      <c r="E172" s="418"/>
      <c r="F172" s="418"/>
      <c r="G172" s="418"/>
      <c r="H172" s="418"/>
      <c r="I172" s="416"/>
      <c r="J172" s="416"/>
      <c r="K172" s="416"/>
      <c r="L172" s="416"/>
    </row>
    <row r="173" customFormat="false" ht="14.5" hidden="false" customHeight="false" outlineLevel="0" collapsed="false">
      <c r="B173" s="417"/>
      <c r="C173" s="417"/>
      <c r="D173" s="418"/>
      <c r="E173" s="418"/>
      <c r="F173" s="418"/>
      <c r="G173" s="418"/>
      <c r="H173" s="418"/>
      <c r="I173" s="419"/>
      <c r="J173" s="419"/>
      <c r="K173" s="419"/>
      <c r="L173" s="419"/>
    </row>
    <row r="174" customFormat="false" ht="14.5" hidden="false" customHeight="false" outlineLevel="0" collapsed="false">
      <c r="B174" s="420"/>
      <c r="C174" s="421" t="s">
        <v>260</v>
      </c>
      <c r="D174" s="421"/>
      <c r="E174" s="421"/>
      <c r="F174" s="421"/>
      <c r="G174" s="180" t="s">
        <v>261</v>
      </c>
      <c r="H174" s="180"/>
      <c r="I174" s="180"/>
      <c r="J174" s="180"/>
      <c r="K174" s="180"/>
      <c r="L174" s="180"/>
    </row>
    <row r="175" customFormat="false" ht="14.5" hidden="false" customHeight="false" outlineLevel="0" collapsed="false">
      <c r="B175" s="422" t="n">
        <v>1</v>
      </c>
      <c r="C175" s="423" t="s">
        <v>262</v>
      </c>
      <c r="D175" s="424" t="n">
        <v>20</v>
      </c>
      <c r="E175" s="424" t="s">
        <v>263</v>
      </c>
      <c r="F175" s="425" t="s">
        <v>146</v>
      </c>
      <c r="G175" s="426" t="n">
        <v>8</v>
      </c>
      <c r="H175" s="426" t="n">
        <v>7</v>
      </c>
      <c r="I175" s="426"/>
      <c r="J175" s="426"/>
      <c r="K175" s="426"/>
      <c r="L175" s="427"/>
    </row>
    <row r="176" customFormat="false" ht="14.5" hidden="false" customHeight="false" outlineLevel="0" collapsed="false">
      <c r="B176" s="422"/>
      <c r="C176" s="428" t="s">
        <v>264</v>
      </c>
      <c r="D176" s="429" t="n">
        <v>22</v>
      </c>
      <c r="E176" s="429" t="s">
        <v>263</v>
      </c>
      <c r="F176" s="425"/>
      <c r="G176" s="426"/>
      <c r="H176" s="426"/>
      <c r="I176" s="426"/>
      <c r="J176" s="426"/>
      <c r="K176" s="426"/>
      <c r="L176" s="427"/>
    </row>
    <row r="177" customFormat="false" ht="14.5" hidden="false" customHeight="false" outlineLevel="0" collapsed="false">
      <c r="B177" s="430" t="n">
        <v>2</v>
      </c>
      <c r="C177" s="424" t="s">
        <v>265</v>
      </c>
      <c r="D177" s="424" t="n">
        <v>20</v>
      </c>
      <c r="E177" s="424" t="s">
        <v>263</v>
      </c>
      <c r="F177" s="431" t="s">
        <v>146</v>
      </c>
      <c r="G177" s="432" t="n">
        <v>16</v>
      </c>
      <c r="H177" s="432" t="n">
        <v>17</v>
      </c>
      <c r="I177" s="432"/>
      <c r="J177" s="432"/>
      <c r="K177" s="433"/>
      <c r="L177" s="434"/>
    </row>
    <row r="178" customFormat="false" ht="14.5" hidden="false" customHeight="false" outlineLevel="0" collapsed="false">
      <c r="B178" s="430"/>
      <c r="C178" s="435" t="s">
        <v>264</v>
      </c>
      <c r="D178" s="435" t="n">
        <v>22</v>
      </c>
      <c r="E178" s="435" t="s">
        <v>263</v>
      </c>
      <c r="F178" s="431"/>
      <c r="G178" s="432"/>
      <c r="H178" s="432"/>
      <c r="I178" s="432"/>
      <c r="J178" s="432"/>
      <c r="K178" s="433"/>
      <c r="L178" s="434"/>
    </row>
    <row r="179" customFormat="false" ht="14.5" hidden="false" customHeight="false" outlineLevel="0" collapsed="false">
      <c r="B179" s="436" t="n">
        <v>3</v>
      </c>
      <c r="C179" s="424" t="s">
        <v>266</v>
      </c>
      <c r="D179" s="424" t="n">
        <v>20</v>
      </c>
      <c r="E179" s="424" t="s">
        <v>263</v>
      </c>
      <c r="F179" s="437" t="s">
        <v>147</v>
      </c>
      <c r="G179" s="426" t="n">
        <v>11</v>
      </c>
      <c r="H179" s="426" t="n">
        <v>12</v>
      </c>
      <c r="I179" s="426"/>
      <c r="J179" s="426"/>
      <c r="K179" s="438"/>
      <c r="L179" s="439"/>
    </row>
    <row r="180" customFormat="false" ht="14.5" hidden="false" customHeight="false" outlineLevel="0" collapsed="false">
      <c r="B180" s="436"/>
      <c r="C180" s="440" t="s">
        <v>264</v>
      </c>
      <c r="D180" s="440" t="n">
        <v>22</v>
      </c>
      <c r="E180" s="440" t="s">
        <v>263</v>
      </c>
      <c r="F180" s="437"/>
      <c r="G180" s="426"/>
      <c r="H180" s="426"/>
      <c r="I180" s="426"/>
      <c r="J180" s="426"/>
      <c r="K180" s="438"/>
      <c r="L180" s="439"/>
    </row>
    <row r="181" customFormat="false" ht="14.5" hidden="false" customHeight="false" outlineLevel="0" collapsed="false">
      <c r="B181" s="436" t="n">
        <v>4</v>
      </c>
      <c r="C181" s="424" t="s">
        <v>267</v>
      </c>
      <c r="D181" s="424" t="n">
        <v>20</v>
      </c>
      <c r="E181" s="424" t="s">
        <v>263</v>
      </c>
      <c r="F181" s="437" t="s">
        <v>147</v>
      </c>
      <c r="G181" s="426" t="n">
        <v>19</v>
      </c>
      <c r="H181" s="426" t="n">
        <v>17</v>
      </c>
      <c r="I181" s="426"/>
      <c r="J181" s="426"/>
      <c r="K181" s="438"/>
      <c r="L181" s="439"/>
    </row>
    <row r="182" customFormat="false" ht="14.5" hidden="false" customHeight="false" outlineLevel="0" collapsed="false">
      <c r="B182" s="436"/>
      <c r="C182" s="440" t="s">
        <v>264</v>
      </c>
      <c r="D182" s="440" t="n">
        <v>22</v>
      </c>
      <c r="E182" s="440" t="s">
        <v>263</v>
      </c>
      <c r="F182" s="437"/>
      <c r="G182" s="426"/>
      <c r="H182" s="426"/>
      <c r="I182" s="426"/>
      <c r="J182" s="426"/>
      <c r="K182" s="438"/>
      <c r="L182" s="439"/>
    </row>
    <row r="183" customFormat="false" ht="14.5" hidden="false" customHeight="false" outlineLevel="0" collapsed="false">
      <c r="B183" s="436" t="n">
        <v>5</v>
      </c>
      <c r="C183" s="424" t="s">
        <v>268</v>
      </c>
      <c r="D183" s="424" t="n">
        <v>20</v>
      </c>
      <c r="E183" s="424" t="s">
        <v>263</v>
      </c>
      <c r="F183" s="425" t="s">
        <v>146</v>
      </c>
      <c r="G183" s="426" t="n">
        <v>63</v>
      </c>
      <c r="H183" s="426" t="n">
        <v>55</v>
      </c>
      <c r="I183" s="426"/>
      <c r="J183" s="426"/>
      <c r="K183" s="438"/>
      <c r="L183" s="439"/>
    </row>
    <row r="184" customFormat="false" ht="14.5" hidden="false" customHeight="false" outlineLevel="0" collapsed="false">
      <c r="B184" s="436"/>
      <c r="C184" s="429" t="s">
        <v>264</v>
      </c>
      <c r="D184" s="429" t="n">
        <v>22</v>
      </c>
      <c r="E184" s="429" t="s">
        <v>263</v>
      </c>
      <c r="F184" s="425"/>
      <c r="G184" s="426"/>
      <c r="H184" s="426"/>
      <c r="I184" s="426"/>
      <c r="J184" s="426"/>
      <c r="K184" s="438"/>
      <c r="L184" s="439"/>
    </row>
    <row r="185" customFormat="false" ht="14.5" hidden="false" customHeight="false" outlineLevel="0" collapsed="false">
      <c r="B185" s="436" t="n">
        <v>6</v>
      </c>
      <c r="C185" s="424" t="s">
        <v>269</v>
      </c>
      <c r="D185" s="424" t="n">
        <v>20</v>
      </c>
      <c r="E185" s="424" t="s">
        <v>263</v>
      </c>
      <c r="F185" s="437" t="s">
        <v>147</v>
      </c>
      <c r="G185" s="426" t="n">
        <v>14</v>
      </c>
      <c r="H185" s="426" t="n">
        <v>14</v>
      </c>
      <c r="I185" s="426"/>
      <c r="J185" s="426"/>
      <c r="K185" s="438"/>
      <c r="L185" s="439"/>
    </row>
    <row r="186" customFormat="false" ht="14.5" hidden="false" customHeight="false" outlineLevel="0" collapsed="false">
      <c r="B186" s="436"/>
      <c r="C186" s="440" t="s">
        <v>264</v>
      </c>
      <c r="D186" s="440" t="n">
        <v>22</v>
      </c>
      <c r="E186" s="440" t="s">
        <v>263</v>
      </c>
      <c r="F186" s="437"/>
      <c r="G186" s="426"/>
      <c r="H186" s="426"/>
      <c r="I186" s="426"/>
      <c r="J186" s="426"/>
      <c r="K186" s="438"/>
      <c r="L186" s="439"/>
    </row>
    <row r="187" customFormat="false" ht="14.5" hidden="false" customHeight="false" outlineLevel="0" collapsed="false">
      <c r="B187" s="436" t="n">
        <v>7</v>
      </c>
      <c r="C187" s="424" t="s">
        <v>255</v>
      </c>
      <c r="D187" s="424" t="n">
        <v>20</v>
      </c>
      <c r="E187" s="424" t="s">
        <v>263</v>
      </c>
      <c r="F187" s="425" t="s">
        <v>146</v>
      </c>
      <c r="G187" s="426" t="n">
        <v>23</v>
      </c>
      <c r="H187" s="426" t="n">
        <v>22</v>
      </c>
      <c r="I187" s="426"/>
      <c r="J187" s="426"/>
      <c r="K187" s="438"/>
      <c r="L187" s="439"/>
    </row>
    <row r="188" customFormat="false" ht="14.5" hidden="false" customHeight="false" outlineLevel="0" collapsed="false">
      <c r="B188" s="436"/>
      <c r="C188" s="429" t="s">
        <v>264</v>
      </c>
      <c r="D188" s="429" t="n">
        <v>22</v>
      </c>
      <c r="E188" s="429" t="s">
        <v>263</v>
      </c>
      <c r="F188" s="425"/>
      <c r="G188" s="426"/>
      <c r="H188" s="426"/>
      <c r="I188" s="426"/>
      <c r="J188" s="426"/>
      <c r="K188" s="438"/>
      <c r="L188" s="439"/>
    </row>
    <row r="189" customFormat="false" ht="14.5" hidden="false" customHeight="false" outlineLevel="0" collapsed="false">
      <c r="B189" s="436" t="n">
        <v>8</v>
      </c>
      <c r="C189" s="424" t="s">
        <v>270</v>
      </c>
      <c r="D189" s="424" t="n">
        <v>20</v>
      </c>
      <c r="E189" s="424" t="s">
        <v>263</v>
      </c>
      <c r="F189" s="437" t="s">
        <v>147</v>
      </c>
      <c r="G189" s="426" t="n">
        <v>8</v>
      </c>
      <c r="H189" s="426" t="n">
        <v>7</v>
      </c>
      <c r="I189" s="426"/>
      <c r="J189" s="426"/>
      <c r="K189" s="438"/>
      <c r="L189" s="439"/>
    </row>
    <row r="190" customFormat="false" ht="14.5" hidden="false" customHeight="false" outlineLevel="0" collapsed="false">
      <c r="B190" s="436"/>
      <c r="C190" s="440" t="s">
        <v>264</v>
      </c>
      <c r="D190" s="440" t="n">
        <v>22</v>
      </c>
      <c r="E190" s="440" t="s">
        <v>263</v>
      </c>
      <c r="F190" s="437"/>
      <c r="G190" s="426"/>
      <c r="H190" s="426"/>
      <c r="I190" s="426"/>
      <c r="J190" s="426"/>
      <c r="K190" s="438"/>
      <c r="L190" s="439"/>
    </row>
    <row r="191" customFormat="false" ht="14.5" hidden="false" customHeight="false" outlineLevel="0" collapsed="false">
      <c r="B191" s="436" t="n">
        <v>9</v>
      </c>
      <c r="C191" s="424" t="s">
        <v>271</v>
      </c>
      <c r="D191" s="424" t="n">
        <v>20</v>
      </c>
      <c r="E191" s="424" t="s">
        <v>263</v>
      </c>
      <c r="F191" s="425" t="s">
        <v>146</v>
      </c>
      <c r="G191" s="426" t="n">
        <v>5</v>
      </c>
      <c r="H191" s="426" t="n">
        <v>6</v>
      </c>
      <c r="I191" s="426"/>
      <c r="J191" s="426"/>
      <c r="K191" s="438"/>
      <c r="L191" s="439"/>
    </row>
    <row r="192" customFormat="false" ht="14.5" hidden="false" customHeight="false" outlineLevel="0" collapsed="false">
      <c r="B192" s="436"/>
      <c r="C192" s="429" t="s">
        <v>264</v>
      </c>
      <c r="D192" s="429" t="n">
        <v>22</v>
      </c>
      <c r="E192" s="429" t="s">
        <v>263</v>
      </c>
      <c r="F192" s="425"/>
      <c r="G192" s="426"/>
      <c r="H192" s="426"/>
      <c r="I192" s="426"/>
      <c r="J192" s="426"/>
      <c r="K192" s="438"/>
      <c r="L192" s="439"/>
    </row>
    <row r="193" customFormat="false" ht="14.5" hidden="false" customHeight="false" outlineLevel="0" collapsed="false">
      <c r="B193" s="436" t="n">
        <v>10</v>
      </c>
      <c r="C193" s="424" t="s">
        <v>272</v>
      </c>
      <c r="D193" s="424" t="n">
        <v>20</v>
      </c>
      <c r="E193" s="424" t="s">
        <v>263</v>
      </c>
      <c r="F193" s="425" t="s">
        <v>146</v>
      </c>
      <c r="G193" s="426" t="n">
        <v>63</v>
      </c>
      <c r="H193" s="426" t="n">
        <v>55</v>
      </c>
      <c r="I193" s="426"/>
      <c r="J193" s="426"/>
      <c r="K193" s="438"/>
      <c r="L193" s="439"/>
    </row>
    <row r="194" customFormat="false" ht="14.5" hidden="false" customHeight="false" outlineLevel="0" collapsed="false">
      <c r="B194" s="436"/>
      <c r="C194" s="429" t="s">
        <v>264</v>
      </c>
      <c r="D194" s="429" t="n">
        <v>22</v>
      </c>
      <c r="E194" s="429" t="s">
        <v>263</v>
      </c>
      <c r="F194" s="425"/>
      <c r="G194" s="426"/>
      <c r="H194" s="426"/>
      <c r="I194" s="426"/>
      <c r="J194" s="426"/>
      <c r="K194" s="438"/>
      <c r="L194" s="439"/>
    </row>
    <row r="195" customFormat="false" ht="14.5" hidden="false" customHeight="false" outlineLevel="0" collapsed="false">
      <c r="B195" s="436" t="n">
        <v>11</v>
      </c>
      <c r="C195" s="424" t="s">
        <v>273</v>
      </c>
      <c r="D195" s="424" t="n">
        <v>20</v>
      </c>
      <c r="E195" s="424" t="s">
        <v>263</v>
      </c>
      <c r="F195" s="437" t="s">
        <v>147</v>
      </c>
      <c r="G195" s="426" t="n">
        <v>21</v>
      </c>
      <c r="H195" s="426" t="n">
        <v>22</v>
      </c>
      <c r="I195" s="426"/>
      <c r="J195" s="426"/>
      <c r="K195" s="438"/>
      <c r="L195" s="439"/>
    </row>
    <row r="196" customFormat="false" ht="14.5" hidden="false" customHeight="false" outlineLevel="0" collapsed="false">
      <c r="B196" s="436"/>
      <c r="C196" s="440" t="s">
        <v>264</v>
      </c>
      <c r="D196" s="440" t="n">
        <v>22</v>
      </c>
      <c r="E196" s="440" t="s">
        <v>263</v>
      </c>
      <c r="F196" s="437"/>
      <c r="G196" s="426"/>
      <c r="H196" s="426"/>
      <c r="I196" s="426"/>
      <c r="J196" s="426"/>
      <c r="K196" s="438"/>
      <c r="L196" s="439"/>
    </row>
    <row r="197" customFormat="false" ht="14.5" hidden="false" customHeight="false" outlineLevel="0" collapsed="false">
      <c r="B197" s="436" t="n">
        <v>12</v>
      </c>
      <c r="C197" s="424" t="s">
        <v>274</v>
      </c>
      <c r="D197" s="424" t="n">
        <v>180</v>
      </c>
      <c r="E197" s="424" t="s">
        <v>263</v>
      </c>
      <c r="F197" s="425" t="s">
        <v>146</v>
      </c>
      <c r="G197" s="426" t="s">
        <v>279</v>
      </c>
      <c r="H197" s="426" t="s">
        <v>279</v>
      </c>
      <c r="I197" s="426"/>
      <c r="J197" s="426"/>
      <c r="K197" s="438"/>
      <c r="L197" s="439"/>
    </row>
    <row r="198" customFormat="false" ht="14.5" hidden="false" customHeight="false" outlineLevel="0" collapsed="false">
      <c r="B198" s="436"/>
      <c r="C198" s="441"/>
      <c r="D198" s="441"/>
      <c r="E198" s="441"/>
      <c r="F198" s="425"/>
      <c r="G198" s="426"/>
      <c r="H198" s="426"/>
      <c r="I198" s="426"/>
      <c r="J198" s="426"/>
      <c r="K198" s="438"/>
      <c r="L198" s="439"/>
    </row>
    <row r="202" customFormat="false" ht="13.75" hidden="false" customHeight="true" outlineLevel="0" collapsed="false">
      <c r="B202" s="368"/>
      <c r="C202" s="368" t="s">
        <v>283</v>
      </c>
      <c r="D202" s="368" t="s">
        <v>127</v>
      </c>
      <c r="E202" s="368" t="s">
        <v>243</v>
      </c>
      <c r="F202" s="368" t="s">
        <v>244</v>
      </c>
      <c r="G202" s="398" t="s">
        <v>245</v>
      </c>
      <c r="H202" s="398"/>
      <c r="I202" s="358" t="s">
        <v>246</v>
      </c>
      <c r="J202" s="358"/>
      <c r="K202" s="358"/>
      <c r="L202" s="358"/>
    </row>
    <row r="203" customFormat="false" ht="14.5" hidden="false" customHeight="false" outlineLevel="0" collapsed="false">
      <c r="B203" s="368"/>
      <c r="C203" s="368"/>
      <c r="D203" s="368"/>
      <c r="E203" s="368"/>
      <c r="F203" s="368"/>
      <c r="G203" s="368"/>
      <c r="H203" s="398"/>
      <c r="I203" s="358"/>
      <c r="J203" s="358"/>
      <c r="K203" s="358"/>
      <c r="L203" s="358"/>
    </row>
    <row r="204" customFormat="false" ht="14.5" hidden="false" customHeight="false" outlineLevel="0" collapsed="false">
      <c r="B204" s="399" t="s">
        <v>247</v>
      </c>
      <c r="C204" s="399"/>
      <c r="D204" s="400" t="e">
        <f aca="false">(d213j240+D214+D215+D216+D221+D222+D229+D230+D225+D226+D233+D234+#REF!+#REF!+D237)/60</f>
        <v>#NAME?</v>
      </c>
      <c r="E204" s="401" t="s">
        <v>248</v>
      </c>
      <c r="F204" s="401" t="n">
        <v>4</v>
      </c>
      <c r="G204" s="402" t="e">
        <f aca="false">D204*F204</f>
        <v>#NAME?</v>
      </c>
      <c r="H204" s="402"/>
      <c r="I204" s="403"/>
      <c r="J204" s="403"/>
      <c r="K204" s="403"/>
      <c r="L204" s="403"/>
    </row>
    <row r="205" customFormat="false" ht="14.5" hidden="false" customHeight="false" outlineLevel="0" collapsed="false">
      <c r="B205" s="404" t="s">
        <v>250</v>
      </c>
      <c r="C205" s="404"/>
      <c r="D205" s="405" t="n">
        <f aca="false">(D217+D232+D218+D219+D220+D223+D224+D227+D228+D231+D232+D235+D236)/60</f>
        <v>4.56666666666667</v>
      </c>
      <c r="E205" s="401"/>
      <c r="F205" s="401"/>
      <c r="G205" s="406" t="n">
        <f aca="false">D205*F204</f>
        <v>18.2666666666667</v>
      </c>
      <c r="H205" s="406"/>
      <c r="I205" s="407" t="s">
        <v>284</v>
      </c>
      <c r="J205" s="407"/>
      <c r="K205" s="407"/>
      <c r="L205" s="407"/>
    </row>
    <row r="206" customFormat="false" ht="14.5" hidden="false" customHeight="false" outlineLevel="0" collapsed="false">
      <c r="B206" s="404" t="s">
        <v>252</v>
      </c>
      <c r="C206" s="404"/>
      <c r="D206" s="408" t="e">
        <f aca="false">SUM(D204:D205)</f>
        <v>#NAME?</v>
      </c>
      <c r="E206" s="401"/>
      <c r="F206" s="401"/>
      <c r="G206" s="409" t="e">
        <f aca="false">#NAME?</f>
        <v>#NAME?</v>
      </c>
      <c r="H206" s="409"/>
      <c r="I206" s="407" t="s">
        <v>253</v>
      </c>
      <c r="J206" s="407"/>
      <c r="K206" s="407"/>
      <c r="L206" s="407"/>
    </row>
    <row r="207" customFormat="false" ht="14.5" hidden="false" customHeight="false" outlineLevel="0" collapsed="false">
      <c r="B207" s="404" t="s">
        <v>254</v>
      </c>
      <c r="C207" s="404"/>
      <c r="D207" s="410" t="s">
        <v>289</v>
      </c>
      <c r="E207" s="410"/>
      <c r="F207" s="410"/>
      <c r="G207" s="410"/>
      <c r="H207" s="410"/>
      <c r="I207" s="411" t="s">
        <v>255</v>
      </c>
      <c r="J207" s="411"/>
      <c r="K207" s="411"/>
      <c r="L207" s="411"/>
    </row>
    <row r="208" customFormat="false" ht="14.5" hidden="false" customHeight="false" outlineLevel="0" collapsed="false">
      <c r="B208" s="412" t="s">
        <v>256</v>
      </c>
      <c r="C208" s="413"/>
      <c r="D208" s="414" t="n">
        <v>37.3</v>
      </c>
      <c r="E208" s="414"/>
      <c r="F208" s="414"/>
      <c r="G208" s="414"/>
      <c r="H208" s="414"/>
      <c r="I208" s="407" t="s">
        <v>257</v>
      </c>
      <c r="J208" s="407"/>
      <c r="K208" s="407"/>
      <c r="L208" s="407"/>
    </row>
    <row r="209" customFormat="false" ht="14.5" hidden="false" customHeight="false" outlineLevel="0" collapsed="false">
      <c r="B209" s="404" t="s">
        <v>32</v>
      </c>
      <c r="C209" s="404"/>
      <c r="D209" s="415" t="n">
        <v>43553</v>
      </c>
      <c r="E209" s="415"/>
      <c r="F209" s="415"/>
      <c r="G209" s="415"/>
      <c r="H209" s="415"/>
      <c r="I209" s="407" t="s">
        <v>249</v>
      </c>
      <c r="J209" s="407"/>
      <c r="K209" s="407"/>
      <c r="L209" s="407"/>
    </row>
    <row r="210" customFormat="false" ht="14.5" hidden="false" customHeight="false" outlineLevel="0" collapsed="false">
      <c r="B210" s="417" t="s">
        <v>258</v>
      </c>
      <c r="C210" s="417"/>
      <c r="D210" s="418" t="s">
        <v>259</v>
      </c>
      <c r="E210" s="418"/>
      <c r="F210" s="418"/>
      <c r="G210" s="418"/>
      <c r="H210" s="418"/>
      <c r="I210" s="407" t="s">
        <v>278</v>
      </c>
      <c r="J210" s="407"/>
      <c r="K210" s="407"/>
      <c r="L210" s="407"/>
    </row>
    <row r="211" customFormat="false" ht="14.5" hidden="false" customHeight="false" outlineLevel="0" collapsed="false">
      <c r="B211" s="417"/>
      <c r="C211" s="417"/>
      <c r="D211" s="418"/>
      <c r="E211" s="418"/>
      <c r="F211" s="418"/>
      <c r="G211" s="418"/>
      <c r="H211" s="418"/>
      <c r="I211" s="419"/>
      <c r="J211" s="419"/>
      <c r="K211" s="419"/>
      <c r="L211" s="419"/>
    </row>
    <row r="212" customFormat="false" ht="14.5" hidden="false" customHeight="false" outlineLevel="0" collapsed="false">
      <c r="B212" s="420"/>
      <c r="C212" s="421" t="s">
        <v>260</v>
      </c>
      <c r="D212" s="421"/>
      <c r="E212" s="421"/>
      <c r="F212" s="421"/>
      <c r="G212" s="180" t="s">
        <v>261</v>
      </c>
      <c r="H212" s="180"/>
      <c r="I212" s="180"/>
      <c r="J212" s="180"/>
      <c r="K212" s="180"/>
      <c r="L212" s="180"/>
    </row>
    <row r="213" customFormat="false" ht="14.5" hidden="false" customHeight="false" outlineLevel="0" collapsed="false">
      <c r="B213" s="422" t="n">
        <v>1</v>
      </c>
      <c r="C213" s="423" t="s">
        <v>262</v>
      </c>
      <c r="D213" s="424" t="n">
        <v>20</v>
      </c>
      <c r="E213" s="424" t="s">
        <v>263</v>
      </c>
      <c r="F213" s="425" t="s">
        <v>146</v>
      </c>
      <c r="G213" s="426" t="n">
        <v>7</v>
      </c>
      <c r="H213" s="426" t="n">
        <v>7</v>
      </c>
      <c r="I213" s="426" t="n">
        <v>7</v>
      </c>
      <c r="J213" s="426"/>
      <c r="K213" s="426"/>
      <c r="L213" s="427"/>
    </row>
    <row r="214" customFormat="false" ht="14.5" hidden="false" customHeight="false" outlineLevel="0" collapsed="false">
      <c r="B214" s="422"/>
      <c r="C214" s="428" t="s">
        <v>264</v>
      </c>
      <c r="D214" s="429" t="n">
        <v>22</v>
      </c>
      <c r="E214" s="429" t="s">
        <v>263</v>
      </c>
      <c r="F214" s="425"/>
      <c r="G214" s="426"/>
      <c r="H214" s="426"/>
      <c r="I214" s="426"/>
      <c r="J214" s="426"/>
      <c r="K214" s="426"/>
      <c r="L214" s="427"/>
    </row>
    <row r="215" customFormat="false" ht="14.5" hidden="false" customHeight="false" outlineLevel="0" collapsed="false">
      <c r="B215" s="430" t="n">
        <v>2</v>
      </c>
      <c r="C215" s="424" t="s">
        <v>265</v>
      </c>
      <c r="D215" s="424" t="n">
        <v>20</v>
      </c>
      <c r="E215" s="424" t="s">
        <v>263</v>
      </c>
      <c r="F215" s="431" t="s">
        <v>146</v>
      </c>
      <c r="G215" s="432" t="n">
        <v>16</v>
      </c>
      <c r="H215" s="432" t="n">
        <v>18</v>
      </c>
      <c r="I215" s="432" t="n">
        <v>16</v>
      </c>
      <c r="J215" s="432"/>
      <c r="K215" s="433"/>
      <c r="L215" s="434"/>
    </row>
    <row r="216" customFormat="false" ht="14.5" hidden="false" customHeight="false" outlineLevel="0" collapsed="false">
      <c r="B216" s="430"/>
      <c r="C216" s="435" t="s">
        <v>264</v>
      </c>
      <c r="D216" s="435" t="n">
        <v>22</v>
      </c>
      <c r="E216" s="435" t="s">
        <v>263</v>
      </c>
      <c r="F216" s="431"/>
      <c r="G216" s="432"/>
      <c r="H216" s="432"/>
      <c r="I216" s="432"/>
      <c r="J216" s="432"/>
      <c r="K216" s="433"/>
      <c r="L216" s="434"/>
    </row>
    <row r="217" customFormat="false" ht="14.5" hidden="false" customHeight="false" outlineLevel="0" collapsed="false">
      <c r="B217" s="422" t="n">
        <v>3</v>
      </c>
      <c r="C217" s="424" t="s">
        <v>266</v>
      </c>
      <c r="D217" s="424" t="n">
        <v>20</v>
      </c>
      <c r="E217" s="424" t="s">
        <v>263</v>
      </c>
      <c r="F217" s="437" t="s">
        <v>147</v>
      </c>
      <c r="G217" s="426" t="n">
        <v>11</v>
      </c>
      <c r="H217" s="426" t="n">
        <v>12</v>
      </c>
      <c r="I217" s="426" t="n">
        <v>13</v>
      </c>
      <c r="J217" s="426"/>
      <c r="K217" s="438"/>
      <c r="L217" s="439"/>
    </row>
    <row r="218" customFormat="false" ht="14.5" hidden="false" customHeight="false" outlineLevel="0" collapsed="false">
      <c r="B218" s="422"/>
      <c r="C218" s="440" t="s">
        <v>264</v>
      </c>
      <c r="D218" s="440" t="n">
        <v>22</v>
      </c>
      <c r="E218" s="440" t="s">
        <v>263</v>
      </c>
      <c r="F218" s="437"/>
      <c r="G218" s="426"/>
      <c r="H218" s="426"/>
      <c r="I218" s="426"/>
      <c r="J218" s="426"/>
      <c r="K218" s="438"/>
      <c r="L218" s="439"/>
    </row>
    <row r="219" customFormat="false" ht="14.5" hidden="false" customHeight="false" outlineLevel="0" collapsed="false">
      <c r="B219" s="430" t="n">
        <v>4</v>
      </c>
      <c r="C219" s="424" t="s">
        <v>267</v>
      </c>
      <c r="D219" s="424" t="n">
        <v>20</v>
      </c>
      <c r="E219" s="424" t="s">
        <v>263</v>
      </c>
      <c r="F219" s="437" t="s">
        <v>147</v>
      </c>
      <c r="G219" s="426" t="n">
        <v>12</v>
      </c>
      <c r="H219" s="426" t="n">
        <v>14</v>
      </c>
      <c r="I219" s="426" t="n">
        <v>13</v>
      </c>
      <c r="J219" s="426"/>
      <c r="K219" s="438"/>
      <c r="L219" s="439"/>
    </row>
    <row r="220" customFormat="false" ht="14.5" hidden="false" customHeight="false" outlineLevel="0" collapsed="false">
      <c r="B220" s="430"/>
      <c r="C220" s="440" t="s">
        <v>264</v>
      </c>
      <c r="D220" s="440" t="n">
        <v>22</v>
      </c>
      <c r="E220" s="440" t="s">
        <v>263</v>
      </c>
      <c r="F220" s="437"/>
      <c r="G220" s="426"/>
      <c r="H220" s="426"/>
      <c r="I220" s="426"/>
      <c r="J220" s="426"/>
      <c r="K220" s="438"/>
      <c r="L220" s="439"/>
    </row>
    <row r="221" customFormat="false" ht="14.5" hidden="false" customHeight="false" outlineLevel="0" collapsed="false">
      <c r="B221" s="422" t="n">
        <v>5</v>
      </c>
      <c r="C221" s="442" t="s">
        <v>271</v>
      </c>
      <c r="D221" s="442" t="n">
        <v>20</v>
      </c>
      <c r="E221" s="442" t="s">
        <v>263</v>
      </c>
      <c r="F221" s="425" t="s">
        <v>146</v>
      </c>
      <c r="G221" s="426" t="n">
        <v>6</v>
      </c>
      <c r="H221" s="426" t="n">
        <v>6</v>
      </c>
      <c r="I221" s="426" t="n">
        <v>6</v>
      </c>
      <c r="J221" s="426"/>
      <c r="K221" s="438"/>
      <c r="L221" s="439"/>
    </row>
    <row r="222" customFormat="false" ht="14.5" hidden="false" customHeight="false" outlineLevel="0" collapsed="false">
      <c r="B222" s="422"/>
      <c r="C222" s="429" t="s">
        <v>264</v>
      </c>
      <c r="D222" s="429" t="n">
        <v>22</v>
      </c>
      <c r="E222" s="429" t="s">
        <v>263</v>
      </c>
      <c r="F222" s="425"/>
      <c r="G222" s="426"/>
      <c r="H222" s="426"/>
      <c r="I222" s="426"/>
      <c r="J222" s="426"/>
      <c r="K222" s="438"/>
      <c r="L222" s="439"/>
    </row>
    <row r="223" customFormat="false" ht="14.5" hidden="false" customHeight="false" outlineLevel="0" collapsed="false">
      <c r="B223" s="430" t="n">
        <v>6</v>
      </c>
      <c r="C223" s="424" t="s">
        <v>269</v>
      </c>
      <c r="D223" s="424" t="n">
        <v>20</v>
      </c>
      <c r="E223" s="424" t="s">
        <v>263</v>
      </c>
      <c r="F223" s="437" t="s">
        <v>147</v>
      </c>
      <c r="G223" s="426" t="n">
        <v>15</v>
      </c>
      <c r="H223" s="426" t="n">
        <v>16</v>
      </c>
      <c r="I223" s="426" t="n">
        <v>15</v>
      </c>
      <c r="J223" s="426"/>
      <c r="K223" s="438"/>
      <c r="L223" s="439"/>
    </row>
    <row r="224" customFormat="false" ht="14.5" hidden="false" customHeight="false" outlineLevel="0" collapsed="false">
      <c r="B224" s="430"/>
      <c r="C224" s="440" t="s">
        <v>264</v>
      </c>
      <c r="D224" s="440" t="n">
        <v>22</v>
      </c>
      <c r="E224" s="440" t="s">
        <v>263</v>
      </c>
      <c r="F224" s="437"/>
      <c r="G224" s="426"/>
      <c r="H224" s="426"/>
      <c r="I224" s="426"/>
      <c r="J224" s="426"/>
      <c r="K224" s="438"/>
      <c r="L224" s="439"/>
    </row>
    <row r="225" customFormat="false" ht="14.5" hidden="false" customHeight="false" outlineLevel="0" collapsed="false">
      <c r="B225" s="422" t="n">
        <v>7</v>
      </c>
      <c r="C225" s="424" t="s">
        <v>255</v>
      </c>
      <c r="D225" s="424" t="n">
        <v>20</v>
      </c>
      <c r="E225" s="424" t="s">
        <v>263</v>
      </c>
      <c r="F225" s="425" t="s">
        <v>146</v>
      </c>
      <c r="G225" s="426" t="n">
        <v>23</v>
      </c>
      <c r="H225" s="426" t="n">
        <v>27</v>
      </c>
      <c r="I225" s="426" t="n">
        <v>27</v>
      </c>
      <c r="J225" s="426"/>
      <c r="K225" s="438"/>
      <c r="L225" s="439"/>
    </row>
    <row r="226" customFormat="false" ht="14.5" hidden="false" customHeight="false" outlineLevel="0" collapsed="false">
      <c r="B226" s="422"/>
      <c r="C226" s="429" t="s">
        <v>264</v>
      </c>
      <c r="D226" s="429" t="n">
        <v>22</v>
      </c>
      <c r="E226" s="429" t="s">
        <v>263</v>
      </c>
      <c r="F226" s="425"/>
      <c r="G226" s="426"/>
      <c r="H226" s="426"/>
      <c r="I226" s="426"/>
      <c r="J226" s="426"/>
      <c r="K226" s="438"/>
      <c r="L226" s="439"/>
    </row>
    <row r="227" customFormat="false" ht="14.5" hidden="false" customHeight="false" outlineLevel="0" collapsed="false">
      <c r="B227" s="430" t="n">
        <v>8</v>
      </c>
      <c r="C227" s="424" t="s">
        <v>270</v>
      </c>
      <c r="D227" s="424" t="n">
        <v>20</v>
      </c>
      <c r="E227" s="424" t="s">
        <v>263</v>
      </c>
      <c r="F227" s="437" t="s">
        <v>147</v>
      </c>
      <c r="G227" s="426" t="n">
        <v>7</v>
      </c>
      <c r="H227" s="426" t="n">
        <v>8</v>
      </c>
      <c r="I227" s="426" t="n">
        <v>8</v>
      </c>
      <c r="J227" s="426"/>
      <c r="K227" s="438"/>
      <c r="L227" s="439"/>
    </row>
    <row r="228" customFormat="false" ht="14.5" hidden="false" customHeight="false" outlineLevel="0" collapsed="false">
      <c r="B228" s="430"/>
      <c r="C228" s="440" t="s">
        <v>264</v>
      </c>
      <c r="D228" s="440" t="n">
        <v>22</v>
      </c>
      <c r="E228" s="440" t="s">
        <v>263</v>
      </c>
      <c r="F228" s="437"/>
      <c r="G228" s="426"/>
      <c r="H228" s="426"/>
      <c r="I228" s="426"/>
      <c r="J228" s="426"/>
      <c r="K228" s="438"/>
      <c r="L228" s="439"/>
    </row>
    <row r="229" customFormat="false" ht="14.5" hidden="false" customHeight="false" outlineLevel="0" collapsed="false">
      <c r="B229" s="422" t="n">
        <v>9</v>
      </c>
      <c r="C229" s="424" t="s">
        <v>272</v>
      </c>
      <c r="D229" s="424" t="n">
        <v>20</v>
      </c>
      <c r="E229" s="424" t="s">
        <v>263</v>
      </c>
      <c r="F229" s="425" t="s">
        <v>146</v>
      </c>
      <c r="G229" s="426" t="n">
        <v>16</v>
      </c>
      <c r="H229" s="426" t="n">
        <v>17</v>
      </c>
      <c r="I229" s="426" t="n">
        <v>16</v>
      </c>
      <c r="J229" s="426"/>
      <c r="K229" s="438"/>
      <c r="L229" s="439"/>
    </row>
    <row r="230" customFormat="false" ht="14.5" hidden="false" customHeight="false" outlineLevel="0" collapsed="false">
      <c r="B230" s="422"/>
      <c r="C230" s="429" t="s">
        <v>264</v>
      </c>
      <c r="D230" s="429" t="n">
        <v>22</v>
      </c>
      <c r="E230" s="429" t="s">
        <v>263</v>
      </c>
      <c r="F230" s="425"/>
      <c r="G230" s="426"/>
      <c r="H230" s="426"/>
      <c r="I230" s="426"/>
      <c r="J230" s="426"/>
      <c r="K230" s="438"/>
      <c r="L230" s="439"/>
    </row>
    <row r="231" customFormat="false" ht="14.5" hidden="false" customHeight="false" outlineLevel="0" collapsed="false">
      <c r="B231" s="430" t="n">
        <v>10</v>
      </c>
      <c r="C231" s="424" t="s">
        <v>273</v>
      </c>
      <c r="D231" s="424" t="n">
        <v>20</v>
      </c>
      <c r="E231" s="424" t="s">
        <v>263</v>
      </c>
      <c r="F231" s="437" t="s">
        <v>147</v>
      </c>
      <c r="G231" s="426" t="n">
        <v>23</v>
      </c>
      <c r="H231" s="426" t="n">
        <v>28</v>
      </c>
      <c r="I231" s="426" t="n">
        <v>24</v>
      </c>
      <c r="J231" s="426"/>
      <c r="K231" s="438"/>
      <c r="L231" s="439"/>
    </row>
    <row r="232" customFormat="false" ht="14.5" hidden="false" customHeight="false" outlineLevel="0" collapsed="false">
      <c r="B232" s="430"/>
      <c r="C232" s="440" t="s">
        <v>264</v>
      </c>
      <c r="D232" s="440" t="n">
        <v>22</v>
      </c>
      <c r="E232" s="440" t="s">
        <v>263</v>
      </c>
      <c r="F232" s="437"/>
      <c r="G232" s="426"/>
      <c r="H232" s="426"/>
      <c r="I232" s="426"/>
      <c r="J232" s="426"/>
      <c r="K232" s="438"/>
      <c r="L232" s="439"/>
    </row>
    <row r="233" customFormat="false" ht="14.5" hidden="false" customHeight="false" outlineLevel="0" collapsed="false">
      <c r="B233" s="422" t="n">
        <v>11</v>
      </c>
      <c r="C233" s="424" t="s">
        <v>285</v>
      </c>
      <c r="D233" s="424" t="n">
        <v>20</v>
      </c>
      <c r="E233" s="424" t="s">
        <v>263</v>
      </c>
      <c r="F233" s="425" t="s">
        <v>146</v>
      </c>
      <c r="G233" s="426" t="n">
        <v>64</v>
      </c>
      <c r="H233" s="426" t="n">
        <v>64</v>
      </c>
      <c r="I233" s="426" t="n">
        <v>66</v>
      </c>
      <c r="J233" s="426"/>
      <c r="K233" s="438"/>
      <c r="L233" s="439"/>
    </row>
    <row r="234" customFormat="false" ht="14.5" hidden="false" customHeight="false" outlineLevel="0" collapsed="false">
      <c r="B234" s="422"/>
      <c r="C234" s="429" t="s">
        <v>264</v>
      </c>
      <c r="D234" s="429" t="n">
        <v>22</v>
      </c>
      <c r="E234" s="429" t="s">
        <v>263</v>
      </c>
      <c r="F234" s="425"/>
      <c r="G234" s="426"/>
      <c r="H234" s="426"/>
      <c r="I234" s="426"/>
      <c r="J234" s="426"/>
      <c r="K234" s="438"/>
      <c r="L234" s="439"/>
    </row>
    <row r="235" customFormat="false" ht="14.5" hidden="false" customHeight="false" outlineLevel="0" collapsed="false">
      <c r="B235" s="430" t="n">
        <v>12</v>
      </c>
      <c r="C235" s="443" t="s">
        <v>281</v>
      </c>
      <c r="D235" s="444" t="n">
        <v>20</v>
      </c>
      <c r="E235" s="444" t="s">
        <v>263</v>
      </c>
      <c r="F235" s="437" t="s">
        <v>147</v>
      </c>
      <c r="G235" s="426" t="n">
        <v>40</v>
      </c>
      <c r="H235" s="426" t="n">
        <v>36</v>
      </c>
      <c r="I235" s="426" t="n">
        <v>41</v>
      </c>
      <c r="J235" s="426"/>
      <c r="K235" s="438"/>
      <c r="L235" s="439"/>
    </row>
    <row r="236" customFormat="false" ht="14.5" hidden="false" customHeight="false" outlineLevel="0" collapsed="false">
      <c r="B236" s="430"/>
      <c r="C236" s="429" t="s">
        <v>264</v>
      </c>
      <c r="D236" s="429" t="n">
        <v>22</v>
      </c>
      <c r="E236" s="429" t="s">
        <v>263</v>
      </c>
      <c r="F236" s="437"/>
      <c r="G236" s="426"/>
      <c r="H236" s="426"/>
      <c r="I236" s="426"/>
      <c r="J236" s="426"/>
      <c r="K236" s="438"/>
      <c r="L236" s="439"/>
    </row>
    <row r="237" customFormat="false" ht="14.5" hidden="false" customHeight="false" outlineLevel="0" collapsed="false">
      <c r="B237" s="422" t="n">
        <v>13</v>
      </c>
      <c r="C237" s="424" t="s">
        <v>274</v>
      </c>
      <c r="D237" s="424" t="n">
        <v>120</v>
      </c>
      <c r="E237" s="424" t="s">
        <v>263</v>
      </c>
      <c r="F237" s="425" t="s">
        <v>146</v>
      </c>
      <c r="G237" s="445" t="s">
        <v>279</v>
      </c>
      <c r="H237" s="445" t="s">
        <v>279</v>
      </c>
      <c r="I237" s="445" t="s">
        <v>279</v>
      </c>
      <c r="J237" s="445"/>
      <c r="K237" s="438"/>
      <c r="L237" s="439"/>
    </row>
    <row r="238" customFormat="false" ht="14.5" hidden="false" customHeight="false" outlineLevel="0" collapsed="false">
      <c r="B238" s="422"/>
      <c r="C238" s="441"/>
      <c r="D238" s="441"/>
      <c r="E238" s="441"/>
      <c r="F238" s="425"/>
      <c r="G238" s="445"/>
      <c r="H238" s="445"/>
      <c r="I238" s="445"/>
      <c r="J238" s="445"/>
      <c r="K238" s="438"/>
      <c r="L238" s="439"/>
    </row>
    <row r="242" customFormat="false" ht="14.5" hidden="false" customHeight="true" outlineLevel="0" collapsed="false">
      <c r="B242" s="368"/>
      <c r="C242" s="368" t="s">
        <v>283</v>
      </c>
      <c r="D242" s="368" t="s">
        <v>127</v>
      </c>
      <c r="E242" s="368" t="s">
        <v>243</v>
      </c>
      <c r="F242" s="368" t="s">
        <v>244</v>
      </c>
      <c r="G242" s="398" t="s">
        <v>245</v>
      </c>
      <c r="H242" s="398"/>
      <c r="I242" s="358" t="s">
        <v>246</v>
      </c>
      <c r="J242" s="358"/>
      <c r="K242" s="358"/>
      <c r="L242" s="358"/>
    </row>
    <row r="243" customFormat="false" ht="15" hidden="false" customHeight="false" outlineLevel="0" collapsed="false">
      <c r="B243" s="368"/>
      <c r="C243" s="368"/>
      <c r="D243" s="368"/>
      <c r="E243" s="368"/>
      <c r="F243" s="368"/>
      <c r="G243" s="368"/>
      <c r="H243" s="398"/>
      <c r="I243" s="358"/>
      <c r="J243" s="358"/>
      <c r="K243" s="358"/>
      <c r="L243" s="358"/>
    </row>
    <row r="244" customFormat="false" ht="15" hidden="false" customHeight="false" outlineLevel="0" collapsed="false">
      <c r="B244" s="399" t="s">
        <v>247</v>
      </c>
      <c r="C244" s="399"/>
      <c r="D244" s="400" t="e">
        <f aca="false">(d213j240+D254+D255+D256+D261+D262+D269+D270+D265+D266+D273+D274+#REF!+#REF!+D277)/60</f>
        <v>#NAME?</v>
      </c>
      <c r="E244" s="401" t="s">
        <v>248</v>
      </c>
      <c r="F244" s="401" t="n">
        <v>4</v>
      </c>
      <c r="G244" s="402" t="e">
        <f aca="false">D244*F244</f>
        <v>#NAME?</v>
      </c>
      <c r="H244" s="402"/>
      <c r="I244" s="403"/>
      <c r="J244" s="403"/>
      <c r="K244" s="403"/>
      <c r="L244" s="403"/>
    </row>
    <row r="245" customFormat="false" ht="15" hidden="false" customHeight="false" outlineLevel="0" collapsed="false">
      <c r="B245" s="404" t="s">
        <v>250</v>
      </c>
      <c r="C245" s="404"/>
      <c r="D245" s="405" t="n">
        <f aca="false">(D257+D272+D258+D259+D260+D263+D264+D267+D268+D271+D272+D275+D276)/60</f>
        <v>4.56666666666667</v>
      </c>
      <c r="E245" s="401"/>
      <c r="F245" s="401"/>
      <c r="G245" s="406" t="n">
        <f aca="false">D245*F244</f>
        <v>18.2666666666667</v>
      </c>
      <c r="H245" s="406"/>
      <c r="I245" s="407" t="s">
        <v>284</v>
      </c>
      <c r="J245" s="407"/>
      <c r="K245" s="407"/>
      <c r="L245" s="407"/>
    </row>
    <row r="246" customFormat="false" ht="15" hidden="false" customHeight="false" outlineLevel="0" collapsed="false">
      <c r="B246" s="404" t="s">
        <v>252</v>
      </c>
      <c r="C246" s="404"/>
      <c r="D246" s="408" t="e">
        <f aca="false">SUM(D244:D245)</f>
        <v>#NAME?</v>
      </c>
      <c r="E246" s="401"/>
      <c r="F246" s="401"/>
      <c r="G246" s="409" t="e">
        <f aca="false">#NAME?</f>
        <v>#NAME?</v>
      </c>
      <c r="H246" s="409"/>
      <c r="I246" s="407" t="s">
        <v>253</v>
      </c>
      <c r="J246" s="407"/>
      <c r="K246" s="407"/>
      <c r="L246" s="407"/>
    </row>
    <row r="247" customFormat="false" ht="14.5" hidden="false" customHeight="false" outlineLevel="0" collapsed="false">
      <c r="B247" s="404" t="s">
        <v>254</v>
      </c>
      <c r="C247" s="404"/>
      <c r="D247" s="410" t="s">
        <v>289</v>
      </c>
      <c r="E247" s="410"/>
      <c r="F247" s="410"/>
      <c r="G247" s="410"/>
      <c r="H247" s="410"/>
      <c r="I247" s="411" t="s">
        <v>255</v>
      </c>
      <c r="J247" s="411"/>
      <c r="K247" s="411"/>
      <c r="L247" s="411"/>
    </row>
    <row r="248" customFormat="false" ht="14.5" hidden="false" customHeight="false" outlineLevel="0" collapsed="false">
      <c r="B248" s="412" t="s">
        <v>256</v>
      </c>
      <c r="C248" s="413"/>
      <c r="D248" s="414" t="n">
        <v>37.3</v>
      </c>
      <c r="E248" s="414"/>
      <c r="F248" s="414"/>
      <c r="G248" s="414"/>
      <c r="H248" s="414"/>
      <c r="I248" s="407" t="s">
        <v>257</v>
      </c>
      <c r="J248" s="407"/>
      <c r="K248" s="407"/>
      <c r="L248" s="407"/>
    </row>
    <row r="249" customFormat="false" ht="14.5" hidden="false" customHeight="false" outlineLevel="0" collapsed="false">
      <c r="B249" s="404" t="s">
        <v>32</v>
      </c>
      <c r="C249" s="404"/>
      <c r="D249" s="415" t="n">
        <v>43560</v>
      </c>
      <c r="E249" s="415"/>
      <c r="F249" s="415"/>
      <c r="G249" s="415"/>
      <c r="H249" s="415"/>
      <c r="I249" s="407" t="s">
        <v>249</v>
      </c>
      <c r="J249" s="407"/>
      <c r="K249" s="407"/>
      <c r="L249" s="407"/>
    </row>
    <row r="250" customFormat="false" ht="15" hidden="false" customHeight="false" outlineLevel="0" collapsed="false">
      <c r="B250" s="417" t="s">
        <v>258</v>
      </c>
      <c r="C250" s="417"/>
      <c r="D250" s="418" t="s">
        <v>259</v>
      </c>
      <c r="E250" s="418"/>
      <c r="F250" s="418"/>
      <c r="G250" s="418"/>
      <c r="H250" s="418"/>
      <c r="I250" s="407" t="s">
        <v>278</v>
      </c>
      <c r="J250" s="407"/>
      <c r="K250" s="407"/>
      <c r="L250" s="407"/>
    </row>
    <row r="251" customFormat="false" ht="15" hidden="false" customHeight="false" outlineLevel="0" collapsed="false">
      <c r="B251" s="417"/>
      <c r="C251" s="417"/>
      <c r="D251" s="418"/>
      <c r="E251" s="418"/>
      <c r="F251" s="418"/>
      <c r="G251" s="418"/>
      <c r="H251" s="418"/>
      <c r="I251" s="419"/>
      <c r="J251" s="419"/>
      <c r="K251" s="419"/>
      <c r="L251" s="419"/>
    </row>
    <row r="252" customFormat="false" ht="15" hidden="false" customHeight="false" outlineLevel="0" collapsed="false">
      <c r="B252" s="420"/>
      <c r="C252" s="421" t="s">
        <v>260</v>
      </c>
      <c r="D252" s="421"/>
      <c r="E252" s="421"/>
      <c r="F252" s="421"/>
      <c r="G252" s="180" t="s">
        <v>261</v>
      </c>
      <c r="H252" s="180"/>
      <c r="I252" s="180"/>
      <c r="J252" s="180"/>
      <c r="K252" s="180"/>
      <c r="L252" s="180"/>
    </row>
    <row r="253" customFormat="false" ht="15" hidden="false" customHeight="false" outlineLevel="0" collapsed="false">
      <c r="B253" s="422" t="n">
        <v>1</v>
      </c>
      <c r="C253" s="423" t="s">
        <v>290</v>
      </c>
      <c r="D253" s="424" t="n">
        <v>20</v>
      </c>
      <c r="E253" s="424" t="s">
        <v>263</v>
      </c>
      <c r="F253" s="425" t="s">
        <v>146</v>
      </c>
      <c r="G253" s="426" t="n">
        <v>12</v>
      </c>
      <c r="H253" s="426" t="n">
        <v>13</v>
      </c>
      <c r="I253" s="426" t="n">
        <v>14</v>
      </c>
      <c r="J253" s="426"/>
      <c r="K253" s="426"/>
      <c r="L253" s="427"/>
    </row>
    <row r="254" customFormat="false" ht="15" hidden="false" customHeight="false" outlineLevel="0" collapsed="false">
      <c r="B254" s="422"/>
      <c r="C254" s="428" t="s">
        <v>264</v>
      </c>
      <c r="D254" s="429" t="n">
        <v>22</v>
      </c>
      <c r="E254" s="429" t="s">
        <v>263</v>
      </c>
      <c r="F254" s="425"/>
      <c r="G254" s="426"/>
      <c r="H254" s="426"/>
      <c r="I254" s="426"/>
      <c r="J254" s="426"/>
      <c r="K254" s="426"/>
      <c r="L254" s="427"/>
    </row>
    <row r="255" customFormat="false" ht="15" hidden="false" customHeight="false" outlineLevel="0" collapsed="false">
      <c r="B255" s="430" t="n">
        <v>2</v>
      </c>
      <c r="C255" s="424" t="s">
        <v>291</v>
      </c>
      <c r="D255" s="424" t="n">
        <v>20</v>
      </c>
      <c r="E255" s="424" t="s">
        <v>263</v>
      </c>
      <c r="F255" s="431" t="s">
        <v>146</v>
      </c>
      <c r="G255" s="432" t="n">
        <v>5</v>
      </c>
      <c r="H255" s="432" t="n">
        <v>5</v>
      </c>
      <c r="I255" s="432" t="n">
        <v>5</v>
      </c>
      <c r="J255" s="432"/>
      <c r="K255" s="433"/>
      <c r="L255" s="434"/>
    </row>
    <row r="256" customFormat="false" ht="15" hidden="false" customHeight="false" outlineLevel="0" collapsed="false">
      <c r="B256" s="430"/>
      <c r="C256" s="435" t="s">
        <v>264</v>
      </c>
      <c r="D256" s="435" t="n">
        <v>22</v>
      </c>
      <c r="E256" s="435" t="s">
        <v>263</v>
      </c>
      <c r="F256" s="431"/>
      <c r="G256" s="432"/>
      <c r="H256" s="432"/>
      <c r="I256" s="432"/>
      <c r="J256" s="432"/>
      <c r="K256" s="433"/>
      <c r="L256" s="434"/>
    </row>
    <row r="257" customFormat="false" ht="15" hidden="false" customHeight="false" outlineLevel="0" collapsed="false">
      <c r="B257" s="422" t="n">
        <v>3</v>
      </c>
      <c r="C257" s="424" t="s">
        <v>292</v>
      </c>
      <c r="D257" s="424" t="n">
        <v>20</v>
      </c>
      <c r="E257" s="424" t="s">
        <v>263</v>
      </c>
      <c r="F257" s="437" t="s">
        <v>147</v>
      </c>
      <c r="G257" s="426" t="n">
        <v>29</v>
      </c>
      <c r="H257" s="426" t="n">
        <v>33</v>
      </c>
      <c r="I257" s="426" t="n">
        <v>40</v>
      </c>
      <c r="J257" s="426"/>
      <c r="K257" s="438"/>
      <c r="L257" s="439"/>
    </row>
    <row r="258" customFormat="false" ht="15" hidden="false" customHeight="false" outlineLevel="0" collapsed="false">
      <c r="B258" s="422"/>
      <c r="C258" s="440" t="s">
        <v>264</v>
      </c>
      <c r="D258" s="440" t="n">
        <v>22</v>
      </c>
      <c r="E258" s="440" t="s">
        <v>263</v>
      </c>
      <c r="F258" s="437"/>
      <c r="G258" s="426"/>
      <c r="H258" s="426"/>
      <c r="I258" s="426"/>
      <c r="J258" s="426"/>
      <c r="K258" s="438"/>
      <c r="L258" s="439"/>
    </row>
    <row r="259" customFormat="false" ht="15" hidden="false" customHeight="false" outlineLevel="0" collapsed="false">
      <c r="B259" s="430" t="n">
        <v>4</v>
      </c>
      <c r="C259" s="424" t="s">
        <v>293</v>
      </c>
      <c r="D259" s="424" t="n">
        <v>20</v>
      </c>
      <c r="E259" s="424" t="s">
        <v>263</v>
      </c>
      <c r="F259" s="437" t="s">
        <v>147</v>
      </c>
      <c r="G259" s="426" t="n">
        <v>35</v>
      </c>
      <c r="H259" s="426" t="n">
        <v>46</v>
      </c>
      <c r="I259" s="426" t="n">
        <v>40</v>
      </c>
      <c r="J259" s="426"/>
      <c r="K259" s="438"/>
      <c r="L259" s="439"/>
    </row>
    <row r="260" customFormat="false" ht="15" hidden="false" customHeight="false" outlineLevel="0" collapsed="false">
      <c r="B260" s="430"/>
      <c r="C260" s="440" t="s">
        <v>264</v>
      </c>
      <c r="D260" s="440" t="n">
        <v>22</v>
      </c>
      <c r="E260" s="440" t="s">
        <v>263</v>
      </c>
      <c r="F260" s="437"/>
      <c r="G260" s="426"/>
      <c r="H260" s="426"/>
      <c r="I260" s="426"/>
      <c r="J260" s="426"/>
      <c r="K260" s="438"/>
      <c r="L260" s="439"/>
    </row>
    <row r="261" customFormat="false" ht="15" hidden="false" customHeight="false" outlineLevel="0" collapsed="false">
      <c r="B261" s="422" t="n">
        <v>5</v>
      </c>
      <c r="C261" s="442" t="s">
        <v>294</v>
      </c>
      <c r="D261" s="442" t="n">
        <v>20</v>
      </c>
      <c r="E261" s="442" t="s">
        <v>263</v>
      </c>
      <c r="F261" s="425" t="s">
        <v>146</v>
      </c>
      <c r="G261" s="426" t="n">
        <v>7</v>
      </c>
      <c r="H261" s="426" t="n">
        <v>7</v>
      </c>
      <c r="I261" s="426" t="n">
        <v>7</v>
      </c>
      <c r="J261" s="426"/>
      <c r="K261" s="438"/>
      <c r="L261" s="439"/>
    </row>
    <row r="262" customFormat="false" ht="15" hidden="false" customHeight="false" outlineLevel="0" collapsed="false">
      <c r="B262" s="422"/>
      <c r="C262" s="429" t="s">
        <v>264</v>
      </c>
      <c r="D262" s="429" t="n">
        <v>22</v>
      </c>
      <c r="E262" s="429" t="s">
        <v>263</v>
      </c>
      <c r="F262" s="425"/>
      <c r="G262" s="426"/>
      <c r="H262" s="426"/>
      <c r="I262" s="426"/>
      <c r="J262" s="426"/>
      <c r="K262" s="438"/>
      <c r="L262" s="439"/>
    </row>
    <row r="263" customFormat="false" ht="15" hidden="false" customHeight="false" outlineLevel="0" collapsed="false">
      <c r="B263" s="430" t="n">
        <v>6</v>
      </c>
      <c r="C263" s="424" t="s">
        <v>295</v>
      </c>
      <c r="D263" s="424" t="n">
        <v>20</v>
      </c>
      <c r="E263" s="424" t="s">
        <v>263</v>
      </c>
      <c r="F263" s="437" t="s">
        <v>147</v>
      </c>
      <c r="G263" s="426" t="n">
        <v>6</v>
      </c>
      <c r="H263" s="426" t="n">
        <v>9</v>
      </c>
      <c r="I263" s="426" t="n">
        <v>8</v>
      </c>
      <c r="J263" s="426"/>
      <c r="K263" s="438"/>
      <c r="L263" s="439"/>
    </row>
    <row r="264" customFormat="false" ht="15" hidden="false" customHeight="false" outlineLevel="0" collapsed="false">
      <c r="B264" s="430"/>
      <c r="C264" s="440" t="s">
        <v>264</v>
      </c>
      <c r="D264" s="440" t="n">
        <v>22</v>
      </c>
      <c r="E264" s="440" t="s">
        <v>263</v>
      </c>
      <c r="F264" s="437"/>
      <c r="G264" s="426"/>
      <c r="H264" s="426"/>
      <c r="I264" s="426"/>
      <c r="J264" s="426"/>
      <c r="K264" s="438"/>
      <c r="L264" s="439"/>
    </row>
    <row r="265" customFormat="false" ht="15" hidden="false" customHeight="false" outlineLevel="0" collapsed="false">
      <c r="B265" s="422" t="n">
        <v>7</v>
      </c>
      <c r="C265" s="424" t="s">
        <v>272</v>
      </c>
      <c r="D265" s="424" t="n">
        <v>20</v>
      </c>
      <c r="E265" s="424" t="s">
        <v>263</v>
      </c>
      <c r="F265" s="425" t="s">
        <v>146</v>
      </c>
      <c r="G265" s="426" t="n">
        <v>16</v>
      </c>
      <c r="H265" s="426" t="n">
        <v>14</v>
      </c>
      <c r="I265" s="426" t="n">
        <v>16</v>
      </c>
      <c r="J265" s="426"/>
      <c r="K265" s="438"/>
      <c r="L265" s="439"/>
    </row>
    <row r="266" customFormat="false" ht="15" hidden="false" customHeight="false" outlineLevel="0" collapsed="false">
      <c r="B266" s="422"/>
      <c r="C266" s="429" t="s">
        <v>264</v>
      </c>
      <c r="D266" s="429" t="n">
        <v>22</v>
      </c>
      <c r="E266" s="429" t="s">
        <v>263</v>
      </c>
      <c r="F266" s="425"/>
      <c r="G266" s="426"/>
      <c r="H266" s="426"/>
      <c r="I266" s="426"/>
      <c r="J266" s="426"/>
      <c r="K266" s="438"/>
      <c r="L266" s="439"/>
    </row>
    <row r="267" customFormat="false" ht="15" hidden="false" customHeight="false" outlineLevel="0" collapsed="false">
      <c r="B267" s="430" t="n">
        <v>8</v>
      </c>
      <c r="C267" s="424" t="s">
        <v>273</v>
      </c>
      <c r="D267" s="424" t="n">
        <v>20</v>
      </c>
      <c r="E267" s="424" t="s">
        <v>263</v>
      </c>
      <c r="F267" s="437" t="s">
        <v>147</v>
      </c>
      <c r="G267" s="426" t="n">
        <v>21</v>
      </c>
      <c r="H267" s="426" t="n">
        <v>24</v>
      </c>
      <c r="I267" s="426" t="n">
        <v>23</v>
      </c>
      <c r="J267" s="426"/>
      <c r="K267" s="438"/>
      <c r="L267" s="439"/>
    </row>
    <row r="268" customFormat="false" ht="15" hidden="false" customHeight="false" outlineLevel="0" collapsed="false">
      <c r="B268" s="430"/>
      <c r="C268" s="440" t="s">
        <v>264</v>
      </c>
      <c r="D268" s="440" t="n">
        <v>22</v>
      </c>
      <c r="E268" s="440" t="s">
        <v>263</v>
      </c>
      <c r="F268" s="437"/>
      <c r="G268" s="426"/>
      <c r="H268" s="426"/>
      <c r="I268" s="426"/>
      <c r="J268" s="426"/>
      <c r="K268" s="438"/>
      <c r="L268" s="439"/>
    </row>
    <row r="269" customFormat="false" ht="15" hidden="false" customHeight="false" outlineLevel="0" collapsed="false">
      <c r="B269" s="422" t="n">
        <v>9</v>
      </c>
      <c r="C269" s="424" t="s">
        <v>296</v>
      </c>
      <c r="D269" s="424" t="n">
        <v>20</v>
      </c>
      <c r="E269" s="424" t="s">
        <v>263</v>
      </c>
      <c r="F269" s="425" t="s">
        <v>146</v>
      </c>
      <c r="G269" s="426" t="n">
        <v>2</v>
      </c>
      <c r="H269" s="426" t="n">
        <v>2</v>
      </c>
      <c r="I269" s="426" t="n">
        <v>3</v>
      </c>
      <c r="J269" s="426"/>
      <c r="K269" s="438"/>
      <c r="L269" s="439"/>
    </row>
    <row r="270" customFormat="false" ht="15" hidden="false" customHeight="false" outlineLevel="0" collapsed="false">
      <c r="B270" s="422"/>
      <c r="C270" s="429" t="s">
        <v>264</v>
      </c>
      <c r="D270" s="429" t="n">
        <v>22</v>
      </c>
      <c r="E270" s="429" t="s">
        <v>263</v>
      </c>
      <c r="F270" s="425"/>
      <c r="G270" s="426"/>
      <c r="H270" s="426"/>
      <c r="I270" s="426"/>
      <c r="J270" s="426"/>
      <c r="K270" s="438"/>
      <c r="L270" s="439"/>
    </row>
    <row r="271" customFormat="false" ht="15" hidden="false" customHeight="false" outlineLevel="0" collapsed="false">
      <c r="B271" s="430" t="n">
        <v>10</v>
      </c>
      <c r="C271" s="424" t="s">
        <v>297</v>
      </c>
      <c r="D271" s="424" t="n">
        <v>20</v>
      </c>
      <c r="E271" s="424" t="s">
        <v>263</v>
      </c>
      <c r="F271" s="437" t="s">
        <v>147</v>
      </c>
      <c r="G271" s="426" t="n">
        <v>32</v>
      </c>
      <c r="H271" s="426" t="n">
        <v>34</v>
      </c>
      <c r="I271" s="426" t="n">
        <v>35</v>
      </c>
      <c r="J271" s="426"/>
      <c r="K271" s="438"/>
      <c r="L271" s="439"/>
    </row>
    <row r="272" customFormat="false" ht="15" hidden="false" customHeight="false" outlineLevel="0" collapsed="false">
      <c r="B272" s="430"/>
      <c r="C272" s="440" t="s">
        <v>264</v>
      </c>
      <c r="D272" s="440" t="n">
        <v>22</v>
      </c>
      <c r="E272" s="440" t="s">
        <v>263</v>
      </c>
      <c r="F272" s="437"/>
      <c r="G272" s="426"/>
      <c r="H272" s="426"/>
      <c r="I272" s="426"/>
      <c r="J272" s="426"/>
      <c r="K272" s="438"/>
      <c r="L272" s="439"/>
    </row>
    <row r="273" customFormat="false" ht="15" hidden="false" customHeight="false" outlineLevel="0" collapsed="false">
      <c r="B273" s="422" t="n">
        <v>11</v>
      </c>
      <c r="C273" s="424" t="s">
        <v>298</v>
      </c>
      <c r="D273" s="424" t="n">
        <v>20</v>
      </c>
      <c r="E273" s="424" t="s">
        <v>263</v>
      </c>
      <c r="F273" s="425" t="s">
        <v>146</v>
      </c>
      <c r="G273" s="426" t="n">
        <v>9</v>
      </c>
      <c r="H273" s="426" t="n">
        <v>11</v>
      </c>
      <c r="I273" s="426" t="n">
        <v>12</v>
      </c>
      <c r="J273" s="426"/>
      <c r="K273" s="438"/>
      <c r="L273" s="439"/>
    </row>
    <row r="274" customFormat="false" ht="15" hidden="false" customHeight="false" outlineLevel="0" collapsed="false">
      <c r="B274" s="422"/>
      <c r="C274" s="429" t="s">
        <v>264</v>
      </c>
      <c r="D274" s="429" t="n">
        <v>22</v>
      </c>
      <c r="E274" s="429" t="s">
        <v>263</v>
      </c>
      <c r="F274" s="425"/>
      <c r="G274" s="426"/>
      <c r="H274" s="426"/>
      <c r="I274" s="426"/>
      <c r="J274" s="426"/>
      <c r="K274" s="438"/>
      <c r="L274" s="439"/>
    </row>
    <row r="275" customFormat="false" ht="15" hidden="false" customHeight="false" outlineLevel="0" collapsed="false">
      <c r="B275" s="430" t="n">
        <v>12</v>
      </c>
      <c r="C275" s="443" t="s">
        <v>281</v>
      </c>
      <c r="D275" s="444" t="n">
        <v>20</v>
      </c>
      <c r="E275" s="444" t="s">
        <v>263</v>
      </c>
      <c r="F275" s="437" t="s">
        <v>147</v>
      </c>
      <c r="G275" s="426" t="n">
        <v>6</v>
      </c>
      <c r="H275" s="426" t="n">
        <v>6</v>
      </c>
      <c r="I275" s="426" t="n">
        <v>6</v>
      </c>
      <c r="J275" s="426"/>
      <c r="K275" s="438"/>
      <c r="L275" s="439"/>
    </row>
    <row r="276" customFormat="false" ht="15" hidden="false" customHeight="false" outlineLevel="0" collapsed="false">
      <c r="B276" s="430"/>
      <c r="C276" s="429" t="s">
        <v>264</v>
      </c>
      <c r="D276" s="429" t="n">
        <v>22</v>
      </c>
      <c r="E276" s="429" t="s">
        <v>263</v>
      </c>
      <c r="F276" s="437"/>
      <c r="G276" s="426"/>
      <c r="H276" s="426"/>
      <c r="I276" s="426"/>
      <c r="J276" s="426"/>
      <c r="K276" s="438"/>
      <c r="L276" s="439"/>
    </row>
    <row r="277" customFormat="false" ht="15" hidden="false" customHeight="false" outlineLevel="0" collapsed="false">
      <c r="B277" s="422" t="n">
        <v>13</v>
      </c>
      <c r="C277" s="424" t="s">
        <v>274</v>
      </c>
      <c r="D277" s="424" t="n">
        <v>120</v>
      </c>
      <c r="E277" s="424" t="s">
        <v>263</v>
      </c>
      <c r="F277" s="425" t="s">
        <v>146</v>
      </c>
      <c r="G277" s="445" t="s">
        <v>279</v>
      </c>
      <c r="H277" s="445" t="s">
        <v>279</v>
      </c>
      <c r="I277" s="445" t="s">
        <v>279</v>
      </c>
      <c r="J277" s="445"/>
      <c r="K277" s="438"/>
      <c r="L277" s="439"/>
    </row>
    <row r="278" customFormat="false" ht="15" hidden="false" customHeight="false" outlineLevel="0" collapsed="false">
      <c r="B278" s="422"/>
      <c r="C278" s="441"/>
      <c r="D278" s="441"/>
      <c r="E278" s="441"/>
      <c r="F278" s="425"/>
      <c r="G278" s="445"/>
      <c r="H278" s="445"/>
      <c r="I278" s="445"/>
      <c r="J278" s="445"/>
      <c r="K278" s="438"/>
      <c r="L278" s="439"/>
    </row>
    <row r="282" customFormat="false" ht="14.5" hidden="false" customHeight="true" outlineLevel="0" collapsed="false">
      <c r="B282" s="368"/>
      <c r="C282" s="368" t="s">
        <v>283</v>
      </c>
      <c r="D282" s="368" t="s">
        <v>127</v>
      </c>
      <c r="E282" s="368" t="s">
        <v>243</v>
      </c>
      <c r="F282" s="368" t="s">
        <v>244</v>
      </c>
      <c r="G282" s="398" t="s">
        <v>245</v>
      </c>
      <c r="H282" s="398"/>
      <c r="I282" s="358" t="s">
        <v>246</v>
      </c>
      <c r="J282" s="358"/>
      <c r="K282" s="358"/>
      <c r="L282" s="358"/>
    </row>
    <row r="283" customFormat="false" ht="15" hidden="false" customHeight="false" outlineLevel="0" collapsed="false">
      <c r="B283" s="368"/>
      <c r="C283" s="368"/>
      <c r="D283" s="368"/>
      <c r="E283" s="368"/>
      <c r="F283" s="368"/>
      <c r="G283" s="368"/>
      <c r="H283" s="398"/>
      <c r="I283" s="358"/>
      <c r="J283" s="358"/>
      <c r="K283" s="358"/>
      <c r="L283" s="358"/>
    </row>
    <row r="284" customFormat="false" ht="15" hidden="false" customHeight="false" outlineLevel="0" collapsed="false">
      <c r="B284" s="399" t="s">
        <v>247</v>
      </c>
      <c r="C284" s="399"/>
      <c r="D284" s="400" t="n">
        <v>8.12</v>
      </c>
      <c r="E284" s="401" t="s">
        <v>248</v>
      </c>
      <c r="F284" s="401" t="n">
        <v>3</v>
      </c>
      <c r="G284" s="402" t="n">
        <f aca="false">D284*F284</f>
        <v>24.36</v>
      </c>
      <c r="H284" s="402"/>
      <c r="I284" s="403"/>
      <c r="J284" s="403"/>
      <c r="K284" s="403"/>
      <c r="L284" s="403"/>
    </row>
    <row r="285" customFormat="false" ht="15" hidden="false" customHeight="false" outlineLevel="0" collapsed="false">
      <c r="B285" s="404" t="s">
        <v>250</v>
      </c>
      <c r="C285" s="404"/>
      <c r="D285" s="405" t="n">
        <v>2</v>
      </c>
      <c r="E285" s="401"/>
      <c r="F285" s="401"/>
      <c r="G285" s="406" t="n">
        <f aca="false">D285*F284</f>
        <v>6</v>
      </c>
      <c r="H285" s="406"/>
      <c r="I285" s="407" t="s">
        <v>299</v>
      </c>
      <c r="J285" s="407"/>
      <c r="K285" s="407"/>
      <c r="L285" s="407"/>
    </row>
    <row r="286" customFormat="false" ht="15" hidden="false" customHeight="false" outlineLevel="0" collapsed="false">
      <c r="B286" s="404" t="s">
        <v>252</v>
      </c>
      <c r="C286" s="404"/>
      <c r="D286" s="408" t="n">
        <f aca="false">SUM(D284:D285)</f>
        <v>10.12</v>
      </c>
      <c r="E286" s="401"/>
      <c r="F286" s="401"/>
      <c r="G286" s="409" t="n">
        <v>30.36</v>
      </c>
      <c r="H286" s="409"/>
      <c r="I286" s="407" t="s">
        <v>253</v>
      </c>
      <c r="J286" s="407"/>
      <c r="K286" s="407"/>
      <c r="L286" s="407"/>
    </row>
    <row r="287" customFormat="false" ht="14.5" hidden="false" customHeight="false" outlineLevel="0" collapsed="false">
      <c r="B287" s="404" t="s">
        <v>254</v>
      </c>
      <c r="C287" s="404"/>
      <c r="D287" s="410" t="s">
        <v>289</v>
      </c>
      <c r="E287" s="410"/>
      <c r="F287" s="410"/>
      <c r="G287" s="410"/>
      <c r="H287" s="410"/>
      <c r="I287" s="411" t="s">
        <v>255</v>
      </c>
      <c r="J287" s="411"/>
      <c r="K287" s="411"/>
      <c r="L287" s="411"/>
    </row>
    <row r="288" customFormat="false" ht="14.5" hidden="false" customHeight="false" outlineLevel="0" collapsed="false">
      <c r="B288" s="412" t="s">
        <v>256</v>
      </c>
      <c r="C288" s="413"/>
      <c r="D288" s="414" t="n">
        <v>35.4</v>
      </c>
      <c r="E288" s="414"/>
      <c r="F288" s="414"/>
      <c r="G288" s="414"/>
      <c r="H288" s="414"/>
      <c r="I288" s="407" t="s">
        <v>257</v>
      </c>
      <c r="J288" s="407"/>
      <c r="K288" s="407"/>
      <c r="L288" s="407"/>
    </row>
    <row r="289" customFormat="false" ht="14.5" hidden="false" customHeight="false" outlineLevel="0" collapsed="false">
      <c r="B289" s="404" t="s">
        <v>32</v>
      </c>
      <c r="C289" s="404"/>
      <c r="D289" s="415" t="n">
        <v>43562</v>
      </c>
      <c r="E289" s="415"/>
      <c r="F289" s="415"/>
      <c r="G289" s="415"/>
      <c r="H289" s="415"/>
      <c r="I289" s="407"/>
      <c r="J289" s="407"/>
      <c r="K289" s="407"/>
      <c r="L289" s="407"/>
    </row>
    <row r="290" customFormat="false" ht="15" hidden="false" customHeight="false" outlineLevel="0" collapsed="false">
      <c r="B290" s="417" t="s">
        <v>258</v>
      </c>
      <c r="C290" s="417"/>
      <c r="D290" s="418" t="s">
        <v>259</v>
      </c>
      <c r="E290" s="418"/>
      <c r="F290" s="418"/>
      <c r="G290" s="418"/>
      <c r="H290" s="418"/>
      <c r="I290" s="407"/>
      <c r="J290" s="407"/>
      <c r="K290" s="407"/>
      <c r="L290" s="407"/>
    </row>
    <row r="291" customFormat="false" ht="15" hidden="false" customHeight="false" outlineLevel="0" collapsed="false">
      <c r="B291" s="417"/>
      <c r="C291" s="417"/>
      <c r="D291" s="418"/>
      <c r="E291" s="418"/>
      <c r="F291" s="418"/>
      <c r="G291" s="418"/>
      <c r="H291" s="418"/>
      <c r="I291" s="419"/>
      <c r="J291" s="419"/>
      <c r="K291" s="419"/>
      <c r="L291" s="419"/>
    </row>
    <row r="292" customFormat="false" ht="15" hidden="false" customHeight="false" outlineLevel="0" collapsed="false">
      <c r="B292" s="420"/>
      <c r="C292" s="421" t="s">
        <v>260</v>
      </c>
      <c r="D292" s="421"/>
      <c r="E292" s="421"/>
      <c r="F292" s="421"/>
      <c r="G292" s="180" t="s">
        <v>261</v>
      </c>
      <c r="H292" s="180"/>
      <c r="I292" s="180"/>
      <c r="J292" s="180"/>
      <c r="K292" s="180"/>
      <c r="L292" s="180"/>
    </row>
    <row r="293" customFormat="false" ht="15" hidden="false" customHeight="false" outlineLevel="0" collapsed="false">
      <c r="B293" s="422" t="n">
        <v>1</v>
      </c>
      <c r="C293" s="423" t="s">
        <v>300</v>
      </c>
      <c r="D293" s="424" t="n">
        <v>20</v>
      </c>
      <c r="E293" s="424" t="s">
        <v>263</v>
      </c>
      <c r="F293" s="425" t="s">
        <v>146</v>
      </c>
      <c r="G293" s="426" t="n">
        <v>11</v>
      </c>
      <c r="H293" s="426" t="n">
        <v>10</v>
      </c>
      <c r="I293" s="426" t="n">
        <v>10</v>
      </c>
      <c r="J293" s="426"/>
      <c r="K293" s="426"/>
      <c r="L293" s="427"/>
    </row>
    <row r="294" customFormat="false" ht="15" hidden="false" customHeight="false" outlineLevel="0" collapsed="false">
      <c r="B294" s="422"/>
      <c r="C294" s="428" t="s">
        <v>264</v>
      </c>
      <c r="D294" s="429" t="n">
        <v>22</v>
      </c>
      <c r="E294" s="429" t="s">
        <v>263</v>
      </c>
      <c r="F294" s="425"/>
      <c r="G294" s="426"/>
      <c r="H294" s="426"/>
      <c r="I294" s="426"/>
      <c r="J294" s="426"/>
      <c r="K294" s="426"/>
      <c r="L294" s="427"/>
    </row>
    <row r="295" customFormat="false" ht="15" hidden="false" customHeight="false" outlineLevel="0" collapsed="false">
      <c r="B295" s="430" t="n">
        <v>2</v>
      </c>
      <c r="C295" s="424" t="s">
        <v>301</v>
      </c>
      <c r="D295" s="424" t="n">
        <v>20</v>
      </c>
      <c r="E295" s="424" t="s">
        <v>263</v>
      </c>
      <c r="F295" s="431" t="s">
        <v>146</v>
      </c>
      <c r="G295" s="432" t="n">
        <v>7</v>
      </c>
      <c r="H295" s="432" t="n">
        <v>7</v>
      </c>
      <c r="I295" s="432" t="n">
        <v>7</v>
      </c>
      <c r="J295" s="432"/>
      <c r="K295" s="433"/>
      <c r="L295" s="434"/>
    </row>
    <row r="296" customFormat="false" ht="15" hidden="false" customHeight="false" outlineLevel="0" collapsed="false">
      <c r="B296" s="430"/>
      <c r="C296" s="435" t="s">
        <v>264</v>
      </c>
      <c r="D296" s="435" t="n">
        <v>22</v>
      </c>
      <c r="E296" s="435" t="s">
        <v>263</v>
      </c>
      <c r="F296" s="431"/>
      <c r="G296" s="432"/>
      <c r="H296" s="432"/>
      <c r="I296" s="432"/>
      <c r="J296" s="432"/>
      <c r="K296" s="433"/>
      <c r="L296" s="434"/>
    </row>
    <row r="297" customFormat="false" ht="15" hidden="false" customHeight="false" outlineLevel="0" collapsed="false">
      <c r="B297" s="422" t="n">
        <v>3</v>
      </c>
      <c r="C297" s="424" t="s">
        <v>302</v>
      </c>
      <c r="D297" s="424" t="n">
        <v>20</v>
      </c>
      <c r="E297" s="424" t="s">
        <v>263</v>
      </c>
      <c r="F297" s="437" t="s">
        <v>147</v>
      </c>
      <c r="G297" s="426" t="n">
        <v>9</v>
      </c>
      <c r="H297" s="426" t="n">
        <v>10</v>
      </c>
      <c r="I297" s="426" t="n">
        <v>11</v>
      </c>
      <c r="J297" s="426"/>
      <c r="K297" s="438"/>
      <c r="L297" s="439"/>
    </row>
    <row r="298" customFormat="false" ht="15" hidden="false" customHeight="false" outlineLevel="0" collapsed="false">
      <c r="B298" s="422"/>
      <c r="C298" s="440" t="s">
        <v>264</v>
      </c>
      <c r="D298" s="440" t="n">
        <v>22</v>
      </c>
      <c r="E298" s="440" t="s">
        <v>263</v>
      </c>
      <c r="F298" s="437"/>
      <c r="G298" s="426"/>
      <c r="H298" s="426"/>
      <c r="I298" s="426"/>
      <c r="J298" s="426"/>
      <c r="K298" s="438"/>
      <c r="L298" s="439"/>
    </row>
    <row r="299" customFormat="false" ht="15" hidden="false" customHeight="false" outlineLevel="0" collapsed="false">
      <c r="B299" s="430" t="n">
        <v>4</v>
      </c>
      <c r="C299" s="424" t="s">
        <v>303</v>
      </c>
      <c r="D299" s="424" t="n">
        <v>20</v>
      </c>
      <c r="E299" s="424" t="s">
        <v>263</v>
      </c>
      <c r="F299" s="437" t="s">
        <v>147</v>
      </c>
      <c r="G299" s="426" t="n">
        <v>11</v>
      </c>
      <c r="H299" s="426" t="n">
        <v>10</v>
      </c>
      <c r="I299" s="426" t="n">
        <v>11</v>
      </c>
      <c r="J299" s="426"/>
      <c r="K299" s="438"/>
      <c r="L299" s="439"/>
    </row>
    <row r="300" customFormat="false" ht="15" hidden="false" customHeight="false" outlineLevel="0" collapsed="false">
      <c r="B300" s="430"/>
      <c r="C300" s="440" t="s">
        <v>264</v>
      </c>
      <c r="D300" s="440" t="n">
        <v>22</v>
      </c>
      <c r="E300" s="440" t="s">
        <v>263</v>
      </c>
      <c r="F300" s="437"/>
      <c r="G300" s="426"/>
      <c r="H300" s="426"/>
      <c r="I300" s="426"/>
      <c r="J300" s="426"/>
      <c r="K300" s="438"/>
      <c r="L300" s="439"/>
    </row>
    <row r="301" customFormat="false" ht="15" hidden="false" customHeight="false" outlineLevel="0" collapsed="false">
      <c r="B301" s="422" t="n">
        <v>5</v>
      </c>
      <c r="C301" s="442" t="s">
        <v>304</v>
      </c>
      <c r="D301" s="442" t="n">
        <v>20</v>
      </c>
      <c r="E301" s="442" t="s">
        <v>263</v>
      </c>
      <c r="F301" s="425" t="s">
        <v>146</v>
      </c>
      <c r="G301" s="426" t="n">
        <v>14</v>
      </c>
      <c r="H301" s="426" t="n">
        <v>20</v>
      </c>
      <c r="I301" s="426" t="n">
        <v>20</v>
      </c>
      <c r="J301" s="426"/>
      <c r="K301" s="438"/>
      <c r="L301" s="439"/>
    </row>
    <row r="302" customFormat="false" ht="15" hidden="false" customHeight="false" outlineLevel="0" collapsed="false">
      <c r="B302" s="422"/>
      <c r="C302" s="429" t="s">
        <v>264</v>
      </c>
      <c r="D302" s="429" t="n">
        <v>22</v>
      </c>
      <c r="E302" s="429" t="s">
        <v>263</v>
      </c>
      <c r="F302" s="425"/>
      <c r="G302" s="426"/>
      <c r="H302" s="426"/>
      <c r="I302" s="426"/>
      <c r="J302" s="426"/>
      <c r="K302" s="438"/>
      <c r="L302" s="439"/>
    </row>
    <row r="303" customFormat="false" ht="15" hidden="false" customHeight="false" outlineLevel="0" collapsed="false">
      <c r="B303" s="430" t="n">
        <v>6</v>
      </c>
      <c r="C303" s="424" t="s">
        <v>305</v>
      </c>
      <c r="D303" s="424" t="n">
        <v>20</v>
      </c>
      <c r="E303" s="424" t="s">
        <v>263</v>
      </c>
      <c r="F303" s="437" t="s">
        <v>147</v>
      </c>
      <c r="G303" s="426" t="n">
        <v>8</v>
      </c>
      <c r="H303" s="426" t="n">
        <v>9</v>
      </c>
      <c r="I303" s="426" t="n">
        <v>9</v>
      </c>
      <c r="J303" s="426"/>
      <c r="K303" s="438"/>
      <c r="L303" s="439"/>
    </row>
    <row r="304" customFormat="false" ht="15" hidden="false" customHeight="false" outlineLevel="0" collapsed="false">
      <c r="B304" s="430"/>
      <c r="C304" s="440" t="s">
        <v>264</v>
      </c>
      <c r="D304" s="440" t="n">
        <v>22</v>
      </c>
      <c r="E304" s="440" t="s">
        <v>263</v>
      </c>
      <c r="F304" s="437"/>
      <c r="G304" s="426"/>
      <c r="H304" s="426"/>
      <c r="I304" s="426"/>
      <c r="J304" s="426"/>
      <c r="K304" s="438"/>
      <c r="L304" s="439"/>
    </row>
    <row r="305" customFormat="false" ht="15" hidden="false" customHeight="false" outlineLevel="0" collapsed="false">
      <c r="B305" s="422" t="n">
        <v>7</v>
      </c>
      <c r="C305" s="424" t="s">
        <v>306</v>
      </c>
      <c r="D305" s="424" t="n">
        <v>20</v>
      </c>
      <c r="E305" s="424" t="s">
        <v>263</v>
      </c>
      <c r="F305" s="425" t="s">
        <v>146</v>
      </c>
      <c r="G305" s="426" t="n">
        <v>10</v>
      </c>
      <c r="H305" s="426" t="n">
        <v>10</v>
      </c>
      <c r="I305" s="426" t="n">
        <v>10</v>
      </c>
      <c r="J305" s="426"/>
      <c r="K305" s="438"/>
      <c r="L305" s="439"/>
    </row>
    <row r="306" customFormat="false" ht="15" hidden="false" customHeight="false" outlineLevel="0" collapsed="false">
      <c r="B306" s="422"/>
      <c r="C306" s="429" t="s">
        <v>264</v>
      </c>
      <c r="D306" s="429" t="n">
        <v>22</v>
      </c>
      <c r="E306" s="429" t="s">
        <v>263</v>
      </c>
      <c r="F306" s="425"/>
      <c r="G306" s="426"/>
      <c r="H306" s="426"/>
      <c r="I306" s="426"/>
      <c r="J306" s="426"/>
      <c r="K306" s="438"/>
      <c r="L306" s="439"/>
    </row>
    <row r="307" customFormat="false" ht="15" hidden="false" customHeight="false" outlineLevel="0" collapsed="false">
      <c r="B307" s="430" t="n">
        <v>8</v>
      </c>
      <c r="C307" s="424" t="s">
        <v>307</v>
      </c>
      <c r="D307" s="424" t="n">
        <v>20</v>
      </c>
      <c r="E307" s="424" t="s">
        <v>263</v>
      </c>
      <c r="F307" s="437" t="s">
        <v>147</v>
      </c>
      <c r="G307" s="426" t="n">
        <v>7</v>
      </c>
      <c r="H307" s="426" t="n">
        <v>6</v>
      </c>
      <c r="I307" s="426" t="n">
        <v>7</v>
      </c>
      <c r="J307" s="426"/>
      <c r="K307" s="438"/>
      <c r="L307" s="439"/>
    </row>
    <row r="308" customFormat="false" ht="15" hidden="false" customHeight="false" outlineLevel="0" collapsed="false">
      <c r="B308" s="430"/>
      <c r="C308" s="440" t="s">
        <v>264</v>
      </c>
      <c r="D308" s="440" t="n">
        <v>22</v>
      </c>
      <c r="E308" s="440" t="s">
        <v>263</v>
      </c>
      <c r="F308" s="437"/>
      <c r="G308" s="426"/>
      <c r="H308" s="426"/>
      <c r="I308" s="426"/>
      <c r="J308" s="426"/>
      <c r="K308" s="438"/>
      <c r="L308" s="439"/>
    </row>
    <row r="309" customFormat="false" ht="15" hidden="false" customHeight="false" outlineLevel="0" collapsed="false">
      <c r="B309" s="422" t="n">
        <v>9</v>
      </c>
      <c r="C309" s="424" t="s">
        <v>272</v>
      </c>
      <c r="D309" s="424" t="n">
        <v>20</v>
      </c>
      <c r="E309" s="424" t="s">
        <v>263</v>
      </c>
      <c r="F309" s="425" t="s">
        <v>146</v>
      </c>
      <c r="G309" s="426" t="n">
        <v>16</v>
      </c>
      <c r="H309" s="426" t="n">
        <v>17</v>
      </c>
      <c r="I309" s="426" t="n">
        <v>16</v>
      </c>
      <c r="J309" s="426"/>
      <c r="K309" s="438"/>
      <c r="L309" s="439"/>
    </row>
    <row r="310" customFormat="false" ht="15" hidden="false" customHeight="false" outlineLevel="0" collapsed="false">
      <c r="B310" s="422"/>
      <c r="C310" s="429" t="s">
        <v>264</v>
      </c>
      <c r="D310" s="429" t="n">
        <v>22</v>
      </c>
      <c r="E310" s="429" t="s">
        <v>263</v>
      </c>
      <c r="F310" s="425"/>
      <c r="G310" s="426"/>
      <c r="H310" s="426"/>
      <c r="I310" s="426"/>
      <c r="J310" s="426"/>
      <c r="K310" s="438"/>
      <c r="L310" s="439"/>
    </row>
    <row r="311" customFormat="false" ht="15" hidden="false" customHeight="false" outlineLevel="0" collapsed="false">
      <c r="B311" s="430" t="n">
        <v>10</v>
      </c>
      <c r="C311" s="424" t="s">
        <v>308</v>
      </c>
      <c r="D311" s="424" t="n">
        <v>20</v>
      </c>
      <c r="E311" s="424" t="s">
        <v>263</v>
      </c>
      <c r="F311" s="437" t="s">
        <v>147</v>
      </c>
      <c r="G311" s="426" t="n">
        <v>8</v>
      </c>
      <c r="H311" s="426" t="n">
        <v>8</v>
      </c>
      <c r="I311" s="426" t="n">
        <v>9</v>
      </c>
      <c r="J311" s="426"/>
      <c r="K311" s="438"/>
      <c r="L311" s="439"/>
    </row>
    <row r="312" customFormat="false" ht="15" hidden="false" customHeight="false" outlineLevel="0" collapsed="false">
      <c r="B312" s="430"/>
      <c r="C312" s="440" t="s">
        <v>264</v>
      </c>
      <c r="D312" s="440" t="n">
        <v>22</v>
      </c>
      <c r="E312" s="440" t="s">
        <v>263</v>
      </c>
      <c r="F312" s="437"/>
      <c r="G312" s="426"/>
      <c r="H312" s="426"/>
      <c r="I312" s="426"/>
      <c r="J312" s="426"/>
      <c r="K312" s="438"/>
      <c r="L312" s="439"/>
    </row>
    <row r="313" customFormat="false" ht="15" hidden="false" customHeight="false" outlineLevel="0" collapsed="false">
      <c r="B313" s="422" t="n">
        <v>11</v>
      </c>
      <c r="C313" s="424" t="s">
        <v>309</v>
      </c>
      <c r="D313" s="424" t="n">
        <v>20</v>
      </c>
      <c r="E313" s="424" t="s">
        <v>263</v>
      </c>
      <c r="F313" s="425" t="s">
        <v>146</v>
      </c>
      <c r="G313" s="426" t="n">
        <v>12</v>
      </c>
      <c r="H313" s="426" t="n">
        <v>11</v>
      </c>
      <c r="I313" s="426" t="n">
        <v>11</v>
      </c>
      <c r="J313" s="426"/>
      <c r="K313" s="438"/>
      <c r="L313" s="439"/>
    </row>
    <row r="314" customFormat="false" ht="15" hidden="false" customHeight="false" outlineLevel="0" collapsed="false">
      <c r="B314" s="422"/>
      <c r="C314" s="429" t="s">
        <v>264</v>
      </c>
      <c r="D314" s="429" t="n">
        <v>22</v>
      </c>
      <c r="E314" s="429" t="s">
        <v>263</v>
      </c>
      <c r="F314" s="425"/>
      <c r="G314" s="426"/>
      <c r="H314" s="426"/>
      <c r="I314" s="426"/>
      <c r="J314" s="426"/>
      <c r="K314" s="438"/>
      <c r="L314" s="439"/>
    </row>
    <row r="315" customFormat="false" ht="15" hidden="false" customHeight="false" outlineLevel="0" collapsed="false">
      <c r="B315" s="430" t="n">
        <v>12</v>
      </c>
      <c r="C315" s="443" t="s">
        <v>310</v>
      </c>
      <c r="D315" s="444" t="n">
        <v>20</v>
      </c>
      <c r="E315" s="444" t="s">
        <v>263</v>
      </c>
      <c r="F315" s="437" t="s">
        <v>147</v>
      </c>
      <c r="G315" s="426" t="s">
        <v>275</v>
      </c>
      <c r="H315" s="426" t="s">
        <v>275</v>
      </c>
      <c r="I315" s="426" t="s">
        <v>275</v>
      </c>
      <c r="J315" s="426"/>
      <c r="K315" s="438"/>
      <c r="L315" s="439"/>
    </row>
    <row r="316" customFormat="false" ht="15" hidden="false" customHeight="false" outlineLevel="0" collapsed="false">
      <c r="B316" s="430"/>
      <c r="C316" s="429" t="s">
        <v>264</v>
      </c>
      <c r="D316" s="429" t="n">
        <v>22</v>
      </c>
      <c r="E316" s="429" t="s">
        <v>263</v>
      </c>
      <c r="F316" s="437"/>
      <c r="G316" s="426"/>
      <c r="H316" s="426"/>
      <c r="I316" s="426"/>
      <c r="J316" s="426"/>
      <c r="K316" s="438"/>
      <c r="L316" s="439"/>
    </row>
    <row r="317" customFormat="false" ht="15" hidden="false" customHeight="false" outlineLevel="0" collapsed="false">
      <c r="B317" s="422" t="n">
        <v>13</v>
      </c>
      <c r="C317" s="424" t="s">
        <v>311</v>
      </c>
      <c r="D317" s="424" t="n">
        <v>20</v>
      </c>
      <c r="E317" s="424" t="s">
        <v>263</v>
      </c>
      <c r="F317" s="425" t="s">
        <v>146</v>
      </c>
      <c r="G317" s="445" t="s">
        <v>275</v>
      </c>
      <c r="H317" s="445" t="s">
        <v>275</v>
      </c>
      <c r="I317" s="445" t="s">
        <v>275</v>
      </c>
      <c r="J317" s="445"/>
      <c r="K317" s="438"/>
      <c r="L317" s="439"/>
    </row>
    <row r="318" customFormat="false" ht="15" hidden="false" customHeight="false" outlineLevel="0" collapsed="false">
      <c r="B318" s="422"/>
      <c r="C318" s="441" t="s">
        <v>264</v>
      </c>
      <c r="D318" s="441" t="n">
        <v>22</v>
      </c>
      <c r="E318" s="441" t="s">
        <v>263</v>
      </c>
      <c r="F318" s="425"/>
      <c r="G318" s="445"/>
      <c r="H318" s="445"/>
      <c r="I318" s="445"/>
      <c r="J318" s="445"/>
      <c r="K318" s="438"/>
      <c r="L318" s="439"/>
    </row>
    <row r="319" customFormat="false" ht="15" hidden="false" customHeight="false" outlineLevel="0" collapsed="false">
      <c r="B319" s="422" t="n">
        <v>13</v>
      </c>
      <c r="C319" s="424" t="s">
        <v>274</v>
      </c>
      <c r="D319" s="424" t="n">
        <v>120</v>
      </c>
      <c r="E319" s="424" t="s">
        <v>263</v>
      </c>
      <c r="F319" s="425" t="s">
        <v>146</v>
      </c>
      <c r="G319" s="445" t="s">
        <v>275</v>
      </c>
      <c r="H319" s="445" t="s">
        <v>275</v>
      </c>
      <c r="I319" s="445" t="s">
        <v>275</v>
      </c>
      <c r="J319" s="445"/>
      <c r="K319" s="438"/>
      <c r="L319" s="439"/>
    </row>
    <row r="320" customFormat="false" ht="15" hidden="false" customHeight="false" outlineLevel="0" collapsed="false">
      <c r="B320" s="422"/>
      <c r="C320" s="441"/>
      <c r="D320" s="441"/>
      <c r="E320" s="441"/>
      <c r="F320" s="425"/>
      <c r="G320" s="445"/>
      <c r="H320" s="445"/>
      <c r="I320" s="445"/>
      <c r="J320" s="445"/>
      <c r="K320" s="438"/>
      <c r="L320" s="439"/>
    </row>
  </sheetData>
  <mergeCells count="1088">
    <mergeCell ref="B1:B2"/>
    <mergeCell ref="C1:C2"/>
    <mergeCell ref="D1:D2"/>
    <mergeCell ref="E1:E2"/>
    <mergeCell ref="F1:F2"/>
    <mergeCell ref="G1:H2"/>
    <mergeCell ref="I1:L2"/>
    <mergeCell ref="B3:C3"/>
    <mergeCell ref="E3:E5"/>
    <mergeCell ref="F3:F5"/>
    <mergeCell ref="G3:H3"/>
    <mergeCell ref="I3:L3"/>
    <mergeCell ref="B4:C4"/>
    <mergeCell ref="G4:H4"/>
    <mergeCell ref="I4:L4"/>
    <mergeCell ref="B5:C5"/>
    <mergeCell ref="G5:H5"/>
    <mergeCell ref="I5:L5"/>
    <mergeCell ref="B6:C6"/>
    <mergeCell ref="D6:H6"/>
    <mergeCell ref="I6:L6"/>
    <mergeCell ref="D7:H7"/>
    <mergeCell ref="I7:L7"/>
    <mergeCell ref="B8:C8"/>
    <mergeCell ref="D8:H8"/>
    <mergeCell ref="I8:L8"/>
    <mergeCell ref="B9:C10"/>
    <mergeCell ref="D9:H10"/>
    <mergeCell ref="I9:L9"/>
    <mergeCell ref="I10:L10"/>
    <mergeCell ref="C11:F11"/>
    <mergeCell ref="G11:L11"/>
    <mergeCell ref="B12:B13"/>
    <mergeCell ref="F12:F13"/>
    <mergeCell ref="G12:G13"/>
    <mergeCell ref="H12:H13"/>
    <mergeCell ref="I12:I13"/>
    <mergeCell ref="J12:J13"/>
    <mergeCell ref="K12:K13"/>
    <mergeCell ref="L12:L13"/>
    <mergeCell ref="B14:B15"/>
    <mergeCell ref="F14:F15"/>
    <mergeCell ref="G14:G15"/>
    <mergeCell ref="H14:H15"/>
    <mergeCell ref="I14:I15"/>
    <mergeCell ref="J14:J15"/>
    <mergeCell ref="K14:K15"/>
    <mergeCell ref="L14:L15"/>
    <mergeCell ref="B16:B17"/>
    <mergeCell ref="F16:F17"/>
    <mergeCell ref="G16:G17"/>
    <mergeCell ref="H16:H17"/>
    <mergeCell ref="I16:I17"/>
    <mergeCell ref="J16:J17"/>
    <mergeCell ref="K16:K17"/>
    <mergeCell ref="L16:L17"/>
    <mergeCell ref="B18:B19"/>
    <mergeCell ref="F18:F19"/>
    <mergeCell ref="G18:G19"/>
    <mergeCell ref="H18:H19"/>
    <mergeCell ref="I18:I19"/>
    <mergeCell ref="J18:J19"/>
    <mergeCell ref="K18:K19"/>
    <mergeCell ref="L18:L19"/>
    <mergeCell ref="B20:B21"/>
    <mergeCell ref="F20:F21"/>
    <mergeCell ref="G20:G21"/>
    <mergeCell ref="H20:H21"/>
    <mergeCell ref="I20:I21"/>
    <mergeCell ref="J20:J21"/>
    <mergeCell ref="K20:K21"/>
    <mergeCell ref="L20:L21"/>
    <mergeCell ref="B22:B23"/>
    <mergeCell ref="F22:F23"/>
    <mergeCell ref="G22:G23"/>
    <mergeCell ref="H22:H23"/>
    <mergeCell ref="I22:I23"/>
    <mergeCell ref="J22:J23"/>
    <mergeCell ref="K22:K23"/>
    <mergeCell ref="L22:L23"/>
    <mergeCell ref="B24:B25"/>
    <mergeCell ref="F24:F25"/>
    <mergeCell ref="G24:G25"/>
    <mergeCell ref="H24:H25"/>
    <mergeCell ref="I24:I25"/>
    <mergeCell ref="J24:J25"/>
    <mergeCell ref="K24:K25"/>
    <mergeCell ref="L24:L25"/>
    <mergeCell ref="B26:B27"/>
    <mergeCell ref="F26:F27"/>
    <mergeCell ref="G26:G27"/>
    <mergeCell ref="H26:H27"/>
    <mergeCell ref="I26:I27"/>
    <mergeCell ref="J26:J27"/>
    <mergeCell ref="K26:K27"/>
    <mergeCell ref="L26:L27"/>
    <mergeCell ref="B28:B29"/>
    <mergeCell ref="F28:F29"/>
    <mergeCell ref="G28:G29"/>
    <mergeCell ref="H28:H29"/>
    <mergeCell ref="I28:I29"/>
    <mergeCell ref="J28:J29"/>
    <mergeCell ref="K28:K29"/>
    <mergeCell ref="L28:L29"/>
    <mergeCell ref="B30:B31"/>
    <mergeCell ref="F30:F31"/>
    <mergeCell ref="G30:G31"/>
    <mergeCell ref="H30:H31"/>
    <mergeCell ref="I30:I31"/>
    <mergeCell ref="J30:J31"/>
    <mergeCell ref="K30:K31"/>
    <mergeCell ref="L30:L31"/>
    <mergeCell ref="B32:B33"/>
    <mergeCell ref="F32:F33"/>
    <mergeCell ref="G32:G33"/>
    <mergeCell ref="H32:H33"/>
    <mergeCell ref="I32:I33"/>
    <mergeCell ref="J32:J33"/>
    <mergeCell ref="K32:K33"/>
    <mergeCell ref="L32:L33"/>
    <mergeCell ref="B34:B35"/>
    <mergeCell ref="F34:F35"/>
    <mergeCell ref="G34:G35"/>
    <mergeCell ref="H34:H35"/>
    <mergeCell ref="I34:I35"/>
    <mergeCell ref="J34:J35"/>
    <mergeCell ref="K34:K35"/>
    <mergeCell ref="L34:L35"/>
    <mergeCell ref="B40:B41"/>
    <mergeCell ref="C40:C41"/>
    <mergeCell ref="D40:D41"/>
    <mergeCell ref="E40:E41"/>
    <mergeCell ref="F40:F41"/>
    <mergeCell ref="G40:H41"/>
    <mergeCell ref="I40:L41"/>
    <mergeCell ref="B42:C42"/>
    <mergeCell ref="E42:E44"/>
    <mergeCell ref="F42:F44"/>
    <mergeCell ref="G42:H42"/>
    <mergeCell ref="I42:L42"/>
    <mergeCell ref="B43:C43"/>
    <mergeCell ref="G43:H43"/>
    <mergeCell ref="I43:L43"/>
    <mergeCell ref="B44:C44"/>
    <mergeCell ref="G44:H44"/>
    <mergeCell ref="I44:L44"/>
    <mergeCell ref="B45:C45"/>
    <mergeCell ref="D45:H45"/>
    <mergeCell ref="I45:L45"/>
    <mergeCell ref="D46:H46"/>
    <mergeCell ref="I46:L46"/>
    <mergeCell ref="B47:C47"/>
    <mergeCell ref="D47:H47"/>
    <mergeCell ref="I47:L47"/>
    <mergeCell ref="B48:C49"/>
    <mergeCell ref="D48:H49"/>
    <mergeCell ref="I48:L48"/>
    <mergeCell ref="I49:L49"/>
    <mergeCell ref="C50:F50"/>
    <mergeCell ref="G50:L50"/>
    <mergeCell ref="B51:B52"/>
    <mergeCell ref="F51:F52"/>
    <mergeCell ref="G51:G52"/>
    <mergeCell ref="H51:H52"/>
    <mergeCell ref="I51:I52"/>
    <mergeCell ref="J51:J52"/>
    <mergeCell ref="K51:K52"/>
    <mergeCell ref="L51:L52"/>
    <mergeCell ref="B53:B54"/>
    <mergeCell ref="F53:F54"/>
    <mergeCell ref="G53:G54"/>
    <mergeCell ref="H53:H54"/>
    <mergeCell ref="I53:I54"/>
    <mergeCell ref="J53:J54"/>
    <mergeCell ref="K53:K54"/>
    <mergeCell ref="L53:L54"/>
    <mergeCell ref="B55:B56"/>
    <mergeCell ref="F55:F56"/>
    <mergeCell ref="G55:G56"/>
    <mergeCell ref="H55:H56"/>
    <mergeCell ref="I55:I56"/>
    <mergeCell ref="J55:J56"/>
    <mergeCell ref="K55:K56"/>
    <mergeCell ref="L55:L56"/>
    <mergeCell ref="B57:B58"/>
    <mergeCell ref="F57:F58"/>
    <mergeCell ref="G57:G58"/>
    <mergeCell ref="H57:H58"/>
    <mergeCell ref="I57:I58"/>
    <mergeCell ref="J57:J58"/>
    <mergeCell ref="K57:K58"/>
    <mergeCell ref="L57:L58"/>
    <mergeCell ref="B59:B60"/>
    <mergeCell ref="F59:F60"/>
    <mergeCell ref="G59:G60"/>
    <mergeCell ref="H59:H60"/>
    <mergeCell ref="I59:I60"/>
    <mergeCell ref="J59:J60"/>
    <mergeCell ref="K59:K60"/>
    <mergeCell ref="L59:L60"/>
    <mergeCell ref="B61:B62"/>
    <mergeCell ref="F61:F62"/>
    <mergeCell ref="G61:G62"/>
    <mergeCell ref="H61:H62"/>
    <mergeCell ref="I61:I62"/>
    <mergeCell ref="J61:J62"/>
    <mergeCell ref="K61:K62"/>
    <mergeCell ref="L61:L62"/>
    <mergeCell ref="B63:B64"/>
    <mergeCell ref="F63:F64"/>
    <mergeCell ref="G63:G64"/>
    <mergeCell ref="H63:H64"/>
    <mergeCell ref="I63:I64"/>
    <mergeCell ref="J63:J64"/>
    <mergeCell ref="K63:K64"/>
    <mergeCell ref="L63:L64"/>
    <mergeCell ref="B65:B66"/>
    <mergeCell ref="F65:F66"/>
    <mergeCell ref="G65:G66"/>
    <mergeCell ref="H65:H66"/>
    <mergeCell ref="I65:I66"/>
    <mergeCell ref="J65:J66"/>
    <mergeCell ref="K65:K66"/>
    <mergeCell ref="L65:L66"/>
    <mergeCell ref="B67:B68"/>
    <mergeCell ref="F67:F68"/>
    <mergeCell ref="G67:G68"/>
    <mergeCell ref="H67:H68"/>
    <mergeCell ref="I67:I68"/>
    <mergeCell ref="J67:J68"/>
    <mergeCell ref="K67:K68"/>
    <mergeCell ref="L67:L68"/>
    <mergeCell ref="B69:B70"/>
    <mergeCell ref="F69:F70"/>
    <mergeCell ref="G69:G70"/>
    <mergeCell ref="H69:H70"/>
    <mergeCell ref="I69:I70"/>
    <mergeCell ref="J69:J70"/>
    <mergeCell ref="K69:K70"/>
    <mergeCell ref="L69:L70"/>
    <mergeCell ref="B71:B72"/>
    <mergeCell ref="F71:F72"/>
    <mergeCell ref="G71:G72"/>
    <mergeCell ref="H71:H72"/>
    <mergeCell ref="I71:I72"/>
    <mergeCell ref="J71:J72"/>
    <mergeCell ref="K71:K72"/>
    <mergeCell ref="L71:L72"/>
    <mergeCell ref="B73:B74"/>
    <mergeCell ref="F73:F74"/>
    <mergeCell ref="G73:G74"/>
    <mergeCell ref="H73:H74"/>
    <mergeCell ref="I73:I74"/>
    <mergeCell ref="J73:J74"/>
    <mergeCell ref="K73:K74"/>
    <mergeCell ref="L73:L74"/>
    <mergeCell ref="B75:B76"/>
    <mergeCell ref="F75:F76"/>
    <mergeCell ref="G75:G76"/>
    <mergeCell ref="H75:H76"/>
    <mergeCell ref="I75:I76"/>
    <mergeCell ref="J75:J76"/>
    <mergeCell ref="K75:K76"/>
    <mergeCell ref="L75:L76"/>
    <mergeCell ref="B80:B81"/>
    <mergeCell ref="C80:C81"/>
    <mergeCell ref="D80:D81"/>
    <mergeCell ref="E80:E81"/>
    <mergeCell ref="F80:F81"/>
    <mergeCell ref="G80:H81"/>
    <mergeCell ref="I80:L81"/>
    <mergeCell ref="B82:C82"/>
    <mergeCell ref="E82:E84"/>
    <mergeCell ref="F82:F84"/>
    <mergeCell ref="G82:H82"/>
    <mergeCell ref="I82:L82"/>
    <mergeCell ref="B83:C83"/>
    <mergeCell ref="G83:H83"/>
    <mergeCell ref="I83:L83"/>
    <mergeCell ref="B84:C84"/>
    <mergeCell ref="G84:H84"/>
    <mergeCell ref="I84:L84"/>
    <mergeCell ref="B85:C85"/>
    <mergeCell ref="D85:H85"/>
    <mergeCell ref="I85:L85"/>
    <mergeCell ref="D86:H86"/>
    <mergeCell ref="I86:L86"/>
    <mergeCell ref="B87:C87"/>
    <mergeCell ref="D87:H87"/>
    <mergeCell ref="I87:L87"/>
    <mergeCell ref="B88:C89"/>
    <mergeCell ref="D88:H89"/>
    <mergeCell ref="I88:L88"/>
    <mergeCell ref="I89:L89"/>
    <mergeCell ref="C90:F90"/>
    <mergeCell ref="G90:L90"/>
    <mergeCell ref="B91:B92"/>
    <mergeCell ref="F91:F92"/>
    <mergeCell ref="G91:G92"/>
    <mergeCell ref="H91:H92"/>
    <mergeCell ref="I91:I92"/>
    <mergeCell ref="J91:J92"/>
    <mergeCell ref="K91:K92"/>
    <mergeCell ref="L91:L92"/>
    <mergeCell ref="B93:B94"/>
    <mergeCell ref="F93:F94"/>
    <mergeCell ref="G93:G94"/>
    <mergeCell ref="H93:H94"/>
    <mergeCell ref="I93:I94"/>
    <mergeCell ref="J93:J94"/>
    <mergeCell ref="K93:K94"/>
    <mergeCell ref="L93:L94"/>
    <mergeCell ref="B95:B96"/>
    <mergeCell ref="F95:F96"/>
    <mergeCell ref="G95:G96"/>
    <mergeCell ref="H95:H96"/>
    <mergeCell ref="I95:I96"/>
    <mergeCell ref="J95:J96"/>
    <mergeCell ref="K95:K96"/>
    <mergeCell ref="L95:L96"/>
    <mergeCell ref="B97:B98"/>
    <mergeCell ref="F97:F98"/>
    <mergeCell ref="G97:G98"/>
    <mergeCell ref="H97:H98"/>
    <mergeCell ref="I97:I98"/>
    <mergeCell ref="J97:J98"/>
    <mergeCell ref="K97:K98"/>
    <mergeCell ref="L97:L98"/>
    <mergeCell ref="B99:B100"/>
    <mergeCell ref="F99:F100"/>
    <mergeCell ref="G99:G100"/>
    <mergeCell ref="H99:H100"/>
    <mergeCell ref="I99:I100"/>
    <mergeCell ref="J99:J100"/>
    <mergeCell ref="K99:K100"/>
    <mergeCell ref="L99:L100"/>
    <mergeCell ref="B101:B102"/>
    <mergeCell ref="F101:F102"/>
    <mergeCell ref="G101:G102"/>
    <mergeCell ref="H101:H102"/>
    <mergeCell ref="I101:I102"/>
    <mergeCell ref="J101:J102"/>
    <mergeCell ref="K101:K102"/>
    <mergeCell ref="L101:L102"/>
    <mergeCell ref="B103:B104"/>
    <mergeCell ref="F103:F104"/>
    <mergeCell ref="G103:G104"/>
    <mergeCell ref="H103:H104"/>
    <mergeCell ref="I103:I104"/>
    <mergeCell ref="J103:J104"/>
    <mergeCell ref="K103:K104"/>
    <mergeCell ref="L103:L104"/>
    <mergeCell ref="B105:B106"/>
    <mergeCell ref="F105:F106"/>
    <mergeCell ref="G105:G106"/>
    <mergeCell ref="H105:H106"/>
    <mergeCell ref="I105:I106"/>
    <mergeCell ref="J105:J106"/>
    <mergeCell ref="K105:K106"/>
    <mergeCell ref="L105:L106"/>
    <mergeCell ref="B107:B108"/>
    <mergeCell ref="F107:F108"/>
    <mergeCell ref="G107:G108"/>
    <mergeCell ref="H107:H108"/>
    <mergeCell ref="I107:I108"/>
    <mergeCell ref="J107:J108"/>
    <mergeCell ref="K107:K108"/>
    <mergeCell ref="L107:L108"/>
    <mergeCell ref="B109:B110"/>
    <mergeCell ref="F109:F110"/>
    <mergeCell ref="G109:G110"/>
    <mergeCell ref="H109:H110"/>
    <mergeCell ref="I109:I110"/>
    <mergeCell ref="J109:J110"/>
    <mergeCell ref="K109:K110"/>
    <mergeCell ref="L109:L110"/>
    <mergeCell ref="B111:B112"/>
    <mergeCell ref="F111:F112"/>
    <mergeCell ref="G111:G112"/>
    <mergeCell ref="H111:H112"/>
    <mergeCell ref="I111:I112"/>
    <mergeCell ref="J111:J112"/>
    <mergeCell ref="K111:K112"/>
    <mergeCell ref="L111:L112"/>
    <mergeCell ref="B113:B114"/>
    <mergeCell ref="F113:F114"/>
    <mergeCell ref="G113:G114"/>
    <mergeCell ref="H113:H114"/>
    <mergeCell ref="I113:I114"/>
    <mergeCell ref="J113:J114"/>
    <mergeCell ref="K113:K114"/>
    <mergeCell ref="L113:L114"/>
    <mergeCell ref="B115:B116"/>
    <mergeCell ref="F115:F116"/>
    <mergeCell ref="G115:G116"/>
    <mergeCell ref="H115:H116"/>
    <mergeCell ref="I115:I116"/>
    <mergeCell ref="J115:J116"/>
    <mergeCell ref="K115:K116"/>
    <mergeCell ref="L115:L116"/>
    <mergeCell ref="B121:B122"/>
    <mergeCell ref="C121:C122"/>
    <mergeCell ref="D121:D122"/>
    <mergeCell ref="E121:E122"/>
    <mergeCell ref="F121:F122"/>
    <mergeCell ref="G121:H122"/>
    <mergeCell ref="I121:L122"/>
    <mergeCell ref="B123:C123"/>
    <mergeCell ref="E123:E125"/>
    <mergeCell ref="F123:F125"/>
    <mergeCell ref="G123:H123"/>
    <mergeCell ref="I123:L123"/>
    <mergeCell ref="B124:C124"/>
    <mergeCell ref="G124:H124"/>
    <mergeCell ref="I124:L124"/>
    <mergeCell ref="B125:C125"/>
    <mergeCell ref="G125:H125"/>
    <mergeCell ref="I125:L125"/>
    <mergeCell ref="B126:C126"/>
    <mergeCell ref="D126:H126"/>
    <mergeCell ref="I126:L126"/>
    <mergeCell ref="D127:H127"/>
    <mergeCell ref="I127:L127"/>
    <mergeCell ref="B128:C128"/>
    <mergeCell ref="D128:H128"/>
    <mergeCell ref="I128:L128"/>
    <mergeCell ref="B129:C130"/>
    <mergeCell ref="D129:H130"/>
    <mergeCell ref="I129:L129"/>
    <mergeCell ref="I130:L130"/>
    <mergeCell ref="C131:F131"/>
    <mergeCell ref="G131:L131"/>
    <mergeCell ref="B132:B133"/>
    <mergeCell ref="F132:F133"/>
    <mergeCell ref="G132:G133"/>
    <mergeCell ref="H132:H133"/>
    <mergeCell ref="I132:I133"/>
    <mergeCell ref="J132:J133"/>
    <mergeCell ref="K132:K133"/>
    <mergeCell ref="L132:L133"/>
    <mergeCell ref="B134:B135"/>
    <mergeCell ref="F134:F135"/>
    <mergeCell ref="G134:G135"/>
    <mergeCell ref="H134:H135"/>
    <mergeCell ref="I134:I135"/>
    <mergeCell ref="J134:J135"/>
    <mergeCell ref="K134:K135"/>
    <mergeCell ref="L134:L135"/>
    <mergeCell ref="B136:B137"/>
    <mergeCell ref="F136:F137"/>
    <mergeCell ref="G136:G137"/>
    <mergeCell ref="H136:H137"/>
    <mergeCell ref="I136:I137"/>
    <mergeCell ref="J136:J137"/>
    <mergeCell ref="K136:K137"/>
    <mergeCell ref="L136:L137"/>
    <mergeCell ref="B138:B139"/>
    <mergeCell ref="F138:F139"/>
    <mergeCell ref="G138:G139"/>
    <mergeCell ref="H138:H139"/>
    <mergeCell ref="I138:I139"/>
    <mergeCell ref="J138:J139"/>
    <mergeCell ref="K138:K139"/>
    <mergeCell ref="L138:L139"/>
    <mergeCell ref="B140:B141"/>
    <mergeCell ref="F140:F141"/>
    <mergeCell ref="G140:G141"/>
    <mergeCell ref="H140:H141"/>
    <mergeCell ref="I140:I141"/>
    <mergeCell ref="J140:J141"/>
    <mergeCell ref="K140:K141"/>
    <mergeCell ref="L140:L141"/>
    <mergeCell ref="B142:B143"/>
    <mergeCell ref="F142:F143"/>
    <mergeCell ref="G142:G143"/>
    <mergeCell ref="H142:H143"/>
    <mergeCell ref="I142:I143"/>
    <mergeCell ref="J142:J143"/>
    <mergeCell ref="K142:K143"/>
    <mergeCell ref="L142:L143"/>
    <mergeCell ref="B144:B145"/>
    <mergeCell ref="F144:F145"/>
    <mergeCell ref="G144:G145"/>
    <mergeCell ref="H144:H145"/>
    <mergeCell ref="I144:I145"/>
    <mergeCell ref="J144:J145"/>
    <mergeCell ref="K144:K145"/>
    <mergeCell ref="L144:L145"/>
    <mergeCell ref="B146:B147"/>
    <mergeCell ref="F146:F147"/>
    <mergeCell ref="G146:G147"/>
    <mergeCell ref="H146:H147"/>
    <mergeCell ref="I146:I147"/>
    <mergeCell ref="J146:J147"/>
    <mergeCell ref="K146:K147"/>
    <mergeCell ref="L146:L147"/>
    <mergeCell ref="B148:B149"/>
    <mergeCell ref="F148:F149"/>
    <mergeCell ref="G148:G149"/>
    <mergeCell ref="H148:H149"/>
    <mergeCell ref="I148:I149"/>
    <mergeCell ref="J148:J149"/>
    <mergeCell ref="K148:K149"/>
    <mergeCell ref="L148:L149"/>
    <mergeCell ref="B150:B151"/>
    <mergeCell ref="F150:F151"/>
    <mergeCell ref="G150:G151"/>
    <mergeCell ref="H150:H151"/>
    <mergeCell ref="I150:I151"/>
    <mergeCell ref="J150:J151"/>
    <mergeCell ref="K150:K151"/>
    <mergeCell ref="L150:L151"/>
    <mergeCell ref="B152:B153"/>
    <mergeCell ref="F152:F153"/>
    <mergeCell ref="G152:G153"/>
    <mergeCell ref="H152:H153"/>
    <mergeCell ref="I152:I153"/>
    <mergeCell ref="J152:J153"/>
    <mergeCell ref="K152:K153"/>
    <mergeCell ref="L152:L153"/>
    <mergeCell ref="B154:B155"/>
    <mergeCell ref="F154:F155"/>
    <mergeCell ref="G154:G155"/>
    <mergeCell ref="H154:H155"/>
    <mergeCell ref="I154:I155"/>
    <mergeCell ref="J154:J155"/>
    <mergeCell ref="K154:K155"/>
    <mergeCell ref="L154:L155"/>
    <mergeCell ref="B156:B157"/>
    <mergeCell ref="F156:F157"/>
    <mergeCell ref="G156:G157"/>
    <mergeCell ref="H156:H157"/>
    <mergeCell ref="I156:I157"/>
    <mergeCell ref="J156:J157"/>
    <mergeCell ref="K156:K157"/>
    <mergeCell ref="L156:L157"/>
    <mergeCell ref="B158:B159"/>
    <mergeCell ref="F158:F159"/>
    <mergeCell ref="G158:G159"/>
    <mergeCell ref="H158:H159"/>
    <mergeCell ref="I158:I159"/>
    <mergeCell ref="J158:J159"/>
    <mergeCell ref="K158:K159"/>
    <mergeCell ref="L158:L159"/>
    <mergeCell ref="B164:B165"/>
    <mergeCell ref="C164:C165"/>
    <mergeCell ref="D164:D165"/>
    <mergeCell ref="E164:E165"/>
    <mergeCell ref="F164:F165"/>
    <mergeCell ref="G164:H165"/>
    <mergeCell ref="I164:L165"/>
    <mergeCell ref="B166:C166"/>
    <mergeCell ref="E166:E168"/>
    <mergeCell ref="F166:F168"/>
    <mergeCell ref="G166:H166"/>
    <mergeCell ref="I166:L166"/>
    <mergeCell ref="B167:C167"/>
    <mergeCell ref="G167:H167"/>
    <mergeCell ref="I167:L167"/>
    <mergeCell ref="B168:C168"/>
    <mergeCell ref="G168:H168"/>
    <mergeCell ref="I168:L168"/>
    <mergeCell ref="B169:C169"/>
    <mergeCell ref="D169:H169"/>
    <mergeCell ref="I169:L169"/>
    <mergeCell ref="D170:H170"/>
    <mergeCell ref="I170:L170"/>
    <mergeCell ref="B171:C171"/>
    <mergeCell ref="D171:H171"/>
    <mergeCell ref="I171:L171"/>
    <mergeCell ref="B172:C173"/>
    <mergeCell ref="D172:H173"/>
    <mergeCell ref="I172:L172"/>
    <mergeCell ref="I173:L173"/>
    <mergeCell ref="C174:F174"/>
    <mergeCell ref="G174:L174"/>
    <mergeCell ref="B175:B176"/>
    <mergeCell ref="F175:F176"/>
    <mergeCell ref="G175:G176"/>
    <mergeCell ref="H175:H176"/>
    <mergeCell ref="I175:I176"/>
    <mergeCell ref="J175:J176"/>
    <mergeCell ref="K175:K176"/>
    <mergeCell ref="L175:L176"/>
    <mergeCell ref="B177:B178"/>
    <mergeCell ref="F177:F178"/>
    <mergeCell ref="G177:G178"/>
    <mergeCell ref="H177:H178"/>
    <mergeCell ref="I177:I178"/>
    <mergeCell ref="J177:J178"/>
    <mergeCell ref="K177:K178"/>
    <mergeCell ref="L177:L178"/>
    <mergeCell ref="B179:B180"/>
    <mergeCell ref="F179:F180"/>
    <mergeCell ref="G179:G180"/>
    <mergeCell ref="H179:H180"/>
    <mergeCell ref="I179:I180"/>
    <mergeCell ref="J179:J180"/>
    <mergeCell ref="K179:K180"/>
    <mergeCell ref="L179:L180"/>
    <mergeCell ref="B181:B182"/>
    <mergeCell ref="F181:F182"/>
    <mergeCell ref="G181:G182"/>
    <mergeCell ref="H181:H182"/>
    <mergeCell ref="I181:I182"/>
    <mergeCell ref="J181:J182"/>
    <mergeCell ref="K181:K182"/>
    <mergeCell ref="L181:L182"/>
    <mergeCell ref="B183:B184"/>
    <mergeCell ref="F183:F184"/>
    <mergeCell ref="G183:G184"/>
    <mergeCell ref="H183:H184"/>
    <mergeCell ref="I183:I184"/>
    <mergeCell ref="J183:J184"/>
    <mergeCell ref="K183:K184"/>
    <mergeCell ref="L183:L184"/>
    <mergeCell ref="B185:B186"/>
    <mergeCell ref="F185:F186"/>
    <mergeCell ref="G185:G186"/>
    <mergeCell ref="H185:H186"/>
    <mergeCell ref="I185:I186"/>
    <mergeCell ref="J185:J186"/>
    <mergeCell ref="K185:K186"/>
    <mergeCell ref="L185:L186"/>
    <mergeCell ref="B187:B188"/>
    <mergeCell ref="F187:F188"/>
    <mergeCell ref="G187:G188"/>
    <mergeCell ref="H187:H188"/>
    <mergeCell ref="I187:I188"/>
    <mergeCell ref="J187:J188"/>
    <mergeCell ref="K187:K188"/>
    <mergeCell ref="L187:L188"/>
    <mergeCell ref="B189:B190"/>
    <mergeCell ref="F189:F190"/>
    <mergeCell ref="G189:G190"/>
    <mergeCell ref="H189:H190"/>
    <mergeCell ref="I189:I190"/>
    <mergeCell ref="J189:J190"/>
    <mergeCell ref="K189:K190"/>
    <mergeCell ref="L189:L190"/>
    <mergeCell ref="B191:B192"/>
    <mergeCell ref="F191:F192"/>
    <mergeCell ref="G191:G192"/>
    <mergeCell ref="H191:H192"/>
    <mergeCell ref="I191:I192"/>
    <mergeCell ref="J191:J192"/>
    <mergeCell ref="K191:K192"/>
    <mergeCell ref="L191:L192"/>
    <mergeCell ref="B193:B194"/>
    <mergeCell ref="F193:F194"/>
    <mergeCell ref="G193:G194"/>
    <mergeCell ref="H193:H194"/>
    <mergeCell ref="I193:I194"/>
    <mergeCell ref="J193:J194"/>
    <mergeCell ref="K193:K194"/>
    <mergeCell ref="L193:L194"/>
    <mergeCell ref="B195:B196"/>
    <mergeCell ref="F195:F196"/>
    <mergeCell ref="G195:G196"/>
    <mergeCell ref="H195:H196"/>
    <mergeCell ref="I195:I196"/>
    <mergeCell ref="J195:J196"/>
    <mergeCell ref="K195:K196"/>
    <mergeCell ref="L195:L196"/>
    <mergeCell ref="B197:B198"/>
    <mergeCell ref="F197:F198"/>
    <mergeCell ref="G197:G198"/>
    <mergeCell ref="H197:H198"/>
    <mergeCell ref="I197:I198"/>
    <mergeCell ref="J197:J198"/>
    <mergeCell ref="K197:K198"/>
    <mergeCell ref="L197:L198"/>
    <mergeCell ref="B202:B203"/>
    <mergeCell ref="C202:C203"/>
    <mergeCell ref="D202:D203"/>
    <mergeCell ref="E202:E203"/>
    <mergeCell ref="F202:F203"/>
    <mergeCell ref="G202:H203"/>
    <mergeCell ref="I202:L203"/>
    <mergeCell ref="B204:C204"/>
    <mergeCell ref="E204:E206"/>
    <mergeCell ref="F204:F206"/>
    <mergeCell ref="G204:H204"/>
    <mergeCell ref="I204:L204"/>
    <mergeCell ref="B205:C205"/>
    <mergeCell ref="G205:H205"/>
    <mergeCell ref="I205:L205"/>
    <mergeCell ref="B206:C206"/>
    <mergeCell ref="G206:H206"/>
    <mergeCell ref="I206:L206"/>
    <mergeCell ref="B207:C207"/>
    <mergeCell ref="D207:H207"/>
    <mergeCell ref="I207:L207"/>
    <mergeCell ref="D208:H208"/>
    <mergeCell ref="I208:L208"/>
    <mergeCell ref="B209:C209"/>
    <mergeCell ref="D209:H209"/>
    <mergeCell ref="I209:L209"/>
    <mergeCell ref="B210:C211"/>
    <mergeCell ref="D210:H211"/>
    <mergeCell ref="I210:L210"/>
    <mergeCell ref="I211:L211"/>
    <mergeCell ref="C212:F212"/>
    <mergeCell ref="G212:L212"/>
    <mergeCell ref="B213:B214"/>
    <mergeCell ref="F213:F214"/>
    <mergeCell ref="G213:G214"/>
    <mergeCell ref="H213:H214"/>
    <mergeCell ref="I213:I214"/>
    <mergeCell ref="J213:J214"/>
    <mergeCell ref="K213:K214"/>
    <mergeCell ref="L213:L214"/>
    <mergeCell ref="B215:B216"/>
    <mergeCell ref="F215:F216"/>
    <mergeCell ref="G215:G216"/>
    <mergeCell ref="H215:H216"/>
    <mergeCell ref="I215:I216"/>
    <mergeCell ref="J215:J216"/>
    <mergeCell ref="K215:K216"/>
    <mergeCell ref="L215:L216"/>
    <mergeCell ref="B217:B218"/>
    <mergeCell ref="F217:F218"/>
    <mergeCell ref="G217:G218"/>
    <mergeCell ref="H217:H218"/>
    <mergeCell ref="I217:I218"/>
    <mergeCell ref="J217:J218"/>
    <mergeCell ref="K217:K218"/>
    <mergeCell ref="L217:L218"/>
    <mergeCell ref="B219:B220"/>
    <mergeCell ref="F219:F220"/>
    <mergeCell ref="G219:G220"/>
    <mergeCell ref="H219:H220"/>
    <mergeCell ref="I219:I220"/>
    <mergeCell ref="J219:J220"/>
    <mergeCell ref="K219:K220"/>
    <mergeCell ref="L219:L220"/>
    <mergeCell ref="B221:B222"/>
    <mergeCell ref="F221:F222"/>
    <mergeCell ref="G221:G222"/>
    <mergeCell ref="H221:H222"/>
    <mergeCell ref="I221:I222"/>
    <mergeCell ref="J221:J222"/>
    <mergeCell ref="K221:K222"/>
    <mergeCell ref="L221:L222"/>
    <mergeCell ref="B223:B224"/>
    <mergeCell ref="F223:F224"/>
    <mergeCell ref="G223:G224"/>
    <mergeCell ref="H223:H224"/>
    <mergeCell ref="I223:I224"/>
    <mergeCell ref="J223:J224"/>
    <mergeCell ref="K223:K224"/>
    <mergeCell ref="L223:L224"/>
    <mergeCell ref="B225:B226"/>
    <mergeCell ref="F225:F226"/>
    <mergeCell ref="G225:G226"/>
    <mergeCell ref="H225:H226"/>
    <mergeCell ref="I225:I226"/>
    <mergeCell ref="J225:J226"/>
    <mergeCell ref="K225:K226"/>
    <mergeCell ref="L225:L226"/>
    <mergeCell ref="B227:B228"/>
    <mergeCell ref="F227:F228"/>
    <mergeCell ref="G227:G228"/>
    <mergeCell ref="H227:H228"/>
    <mergeCell ref="I227:I228"/>
    <mergeCell ref="J227:J228"/>
    <mergeCell ref="K227:K228"/>
    <mergeCell ref="L227:L228"/>
    <mergeCell ref="B229:B230"/>
    <mergeCell ref="F229:F230"/>
    <mergeCell ref="G229:G230"/>
    <mergeCell ref="H229:H230"/>
    <mergeCell ref="I229:I230"/>
    <mergeCell ref="J229:J230"/>
    <mergeCell ref="K229:K230"/>
    <mergeCell ref="L229:L230"/>
    <mergeCell ref="B231:B232"/>
    <mergeCell ref="F231:F232"/>
    <mergeCell ref="G231:G232"/>
    <mergeCell ref="H231:H232"/>
    <mergeCell ref="I231:I232"/>
    <mergeCell ref="J231:J232"/>
    <mergeCell ref="K231:K232"/>
    <mergeCell ref="L231:L232"/>
    <mergeCell ref="B233:B234"/>
    <mergeCell ref="F233:F234"/>
    <mergeCell ref="G233:G234"/>
    <mergeCell ref="H233:H234"/>
    <mergeCell ref="I233:I234"/>
    <mergeCell ref="J233:J234"/>
    <mergeCell ref="K233:K234"/>
    <mergeCell ref="L233:L234"/>
    <mergeCell ref="B235:B236"/>
    <mergeCell ref="F235:F236"/>
    <mergeCell ref="G235:G236"/>
    <mergeCell ref="H235:H236"/>
    <mergeCell ref="I235:I236"/>
    <mergeCell ref="J235:J236"/>
    <mergeCell ref="K235:K236"/>
    <mergeCell ref="L235:L236"/>
    <mergeCell ref="B237:B238"/>
    <mergeCell ref="F237:F238"/>
    <mergeCell ref="G237:G238"/>
    <mergeCell ref="H237:H238"/>
    <mergeCell ref="I237:I238"/>
    <mergeCell ref="J237:J238"/>
    <mergeCell ref="K237:K238"/>
    <mergeCell ref="L237:L238"/>
    <mergeCell ref="B242:B243"/>
    <mergeCell ref="C242:C243"/>
    <mergeCell ref="D242:D243"/>
    <mergeCell ref="E242:E243"/>
    <mergeCell ref="F242:F243"/>
    <mergeCell ref="G242:H243"/>
    <mergeCell ref="I242:L243"/>
    <mergeCell ref="B244:C244"/>
    <mergeCell ref="E244:E246"/>
    <mergeCell ref="F244:F246"/>
    <mergeCell ref="G244:H244"/>
    <mergeCell ref="I244:L244"/>
    <mergeCell ref="B245:C245"/>
    <mergeCell ref="G245:H245"/>
    <mergeCell ref="I245:L245"/>
    <mergeCell ref="B246:C246"/>
    <mergeCell ref="G246:H246"/>
    <mergeCell ref="I246:L246"/>
    <mergeCell ref="B247:C247"/>
    <mergeCell ref="D247:H247"/>
    <mergeCell ref="I247:L247"/>
    <mergeCell ref="D248:H248"/>
    <mergeCell ref="I248:L248"/>
    <mergeCell ref="B249:C249"/>
    <mergeCell ref="D249:H249"/>
    <mergeCell ref="I249:L249"/>
    <mergeCell ref="B250:C251"/>
    <mergeCell ref="D250:H251"/>
    <mergeCell ref="I250:L250"/>
    <mergeCell ref="I251:L251"/>
    <mergeCell ref="C252:F252"/>
    <mergeCell ref="G252:L252"/>
    <mergeCell ref="B253:B254"/>
    <mergeCell ref="F253:F254"/>
    <mergeCell ref="G253:G254"/>
    <mergeCell ref="H253:H254"/>
    <mergeCell ref="I253:I254"/>
    <mergeCell ref="J253:J254"/>
    <mergeCell ref="K253:K254"/>
    <mergeCell ref="L253:L254"/>
    <mergeCell ref="B255:B256"/>
    <mergeCell ref="F255:F256"/>
    <mergeCell ref="G255:G256"/>
    <mergeCell ref="H255:H256"/>
    <mergeCell ref="I255:I256"/>
    <mergeCell ref="J255:J256"/>
    <mergeCell ref="K255:K256"/>
    <mergeCell ref="L255:L256"/>
    <mergeCell ref="B257:B258"/>
    <mergeCell ref="F257:F258"/>
    <mergeCell ref="G257:G258"/>
    <mergeCell ref="H257:H258"/>
    <mergeCell ref="I257:I258"/>
    <mergeCell ref="J257:J258"/>
    <mergeCell ref="K257:K258"/>
    <mergeCell ref="L257:L258"/>
    <mergeCell ref="B259:B260"/>
    <mergeCell ref="F259:F260"/>
    <mergeCell ref="G259:G260"/>
    <mergeCell ref="H259:H260"/>
    <mergeCell ref="I259:I260"/>
    <mergeCell ref="J259:J260"/>
    <mergeCell ref="K259:K260"/>
    <mergeCell ref="L259:L260"/>
    <mergeCell ref="B261:B262"/>
    <mergeCell ref="F261:F262"/>
    <mergeCell ref="G261:G262"/>
    <mergeCell ref="H261:H262"/>
    <mergeCell ref="I261:I262"/>
    <mergeCell ref="J261:J262"/>
    <mergeCell ref="K261:K262"/>
    <mergeCell ref="L261:L262"/>
    <mergeCell ref="B263:B264"/>
    <mergeCell ref="F263:F264"/>
    <mergeCell ref="G263:G264"/>
    <mergeCell ref="H263:H264"/>
    <mergeCell ref="I263:I264"/>
    <mergeCell ref="J263:J264"/>
    <mergeCell ref="K263:K264"/>
    <mergeCell ref="L263:L264"/>
    <mergeCell ref="B265:B266"/>
    <mergeCell ref="F265:F266"/>
    <mergeCell ref="G265:G266"/>
    <mergeCell ref="H265:H266"/>
    <mergeCell ref="I265:I266"/>
    <mergeCell ref="J265:J266"/>
    <mergeCell ref="K265:K266"/>
    <mergeCell ref="L265:L266"/>
    <mergeCell ref="B267:B268"/>
    <mergeCell ref="F267:F268"/>
    <mergeCell ref="G267:G268"/>
    <mergeCell ref="H267:H268"/>
    <mergeCell ref="I267:I268"/>
    <mergeCell ref="J267:J268"/>
    <mergeCell ref="K267:K268"/>
    <mergeCell ref="L267:L268"/>
    <mergeCell ref="B269:B270"/>
    <mergeCell ref="F269:F270"/>
    <mergeCell ref="G269:G270"/>
    <mergeCell ref="H269:H270"/>
    <mergeCell ref="I269:I270"/>
    <mergeCell ref="J269:J270"/>
    <mergeCell ref="K269:K270"/>
    <mergeCell ref="L269:L270"/>
    <mergeCell ref="B271:B272"/>
    <mergeCell ref="F271:F272"/>
    <mergeCell ref="G271:G272"/>
    <mergeCell ref="H271:H272"/>
    <mergeCell ref="I271:I272"/>
    <mergeCell ref="J271:J272"/>
    <mergeCell ref="K271:K272"/>
    <mergeCell ref="L271:L272"/>
    <mergeCell ref="B273:B274"/>
    <mergeCell ref="F273:F274"/>
    <mergeCell ref="G273:G274"/>
    <mergeCell ref="H273:H274"/>
    <mergeCell ref="I273:I274"/>
    <mergeCell ref="J273:J274"/>
    <mergeCell ref="K273:K274"/>
    <mergeCell ref="L273:L274"/>
    <mergeCell ref="B275:B276"/>
    <mergeCell ref="F275:F276"/>
    <mergeCell ref="G275:G276"/>
    <mergeCell ref="H275:H276"/>
    <mergeCell ref="I275:I276"/>
    <mergeCell ref="J275:J276"/>
    <mergeCell ref="K275:K276"/>
    <mergeCell ref="L275:L276"/>
    <mergeCell ref="B277:B278"/>
    <mergeCell ref="F277:F278"/>
    <mergeCell ref="G277:G278"/>
    <mergeCell ref="H277:H278"/>
    <mergeCell ref="I277:I278"/>
    <mergeCell ref="J277:J278"/>
    <mergeCell ref="K277:K278"/>
    <mergeCell ref="L277:L278"/>
    <mergeCell ref="B282:B283"/>
    <mergeCell ref="C282:C283"/>
    <mergeCell ref="D282:D283"/>
    <mergeCell ref="E282:E283"/>
    <mergeCell ref="F282:F283"/>
    <mergeCell ref="G282:H283"/>
    <mergeCell ref="I282:L283"/>
    <mergeCell ref="B284:C284"/>
    <mergeCell ref="E284:E286"/>
    <mergeCell ref="F284:F286"/>
    <mergeCell ref="G284:H284"/>
    <mergeCell ref="I284:L284"/>
    <mergeCell ref="B285:C285"/>
    <mergeCell ref="G285:H285"/>
    <mergeCell ref="I285:L285"/>
    <mergeCell ref="B286:C286"/>
    <mergeCell ref="G286:H286"/>
    <mergeCell ref="I286:L286"/>
    <mergeCell ref="B287:C287"/>
    <mergeCell ref="D287:H287"/>
    <mergeCell ref="I287:L287"/>
    <mergeCell ref="D288:H288"/>
    <mergeCell ref="I288:L288"/>
    <mergeCell ref="B289:C289"/>
    <mergeCell ref="D289:H289"/>
    <mergeCell ref="I289:L289"/>
    <mergeCell ref="B290:C291"/>
    <mergeCell ref="D290:H291"/>
    <mergeCell ref="I290:L290"/>
    <mergeCell ref="I291:L291"/>
    <mergeCell ref="C292:F292"/>
    <mergeCell ref="G292:L292"/>
    <mergeCell ref="B293:B294"/>
    <mergeCell ref="F293:F294"/>
    <mergeCell ref="G293:G294"/>
    <mergeCell ref="H293:H294"/>
    <mergeCell ref="I293:I294"/>
    <mergeCell ref="J293:J294"/>
    <mergeCell ref="K293:K294"/>
    <mergeCell ref="L293:L294"/>
    <mergeCell ref="B295:B296"/>
    <mergeCell ref="F295:F296"/>
    <mergeCell ref="G295:G296"/>
    <mergeCell ref="H295:H296"/>
    <mergeCell ref="I295:I296"/>
    <mergeCell ref="J295:J296"/>
    <mergeCell ref="K295:K296"/>
    <mergeCell ref="L295:L296"/>
    <mergeCell ref="B297:B298"/>
    <mergeCell ref="F297:F298"/>
    <mergeCell ref="G297:G298"/>
    <mergeCell ref="H297:H298"/>
    <mergeCell ref="I297:I298"/>
    <mergeCell ref="J297:J298"/>
    <mergeCell ref="K297:K298"/>
    <mergeCell ref="L297:L298"/>
    <mergeCell ref="B299:B300"/>
    <mergeCell ref="F299:F300"/>
    <mergeCell ref="G299:G300"/>
    <mergeCell ref="H299:H300"/>
    <mergeCell ref="I299:I300"/>
    <mergeCell ref="J299:J300"/>
    <mergeCell ref="K299:K300"/>
    <mergeCell ref="L299:L300"/>
    <mergeCell ref="B301:B302"/>
    <mergeCell ref="F301:F302"/>
    <mergeCell ref="G301:G302"/>
    <mergeCell ref="H301:H302"/>
    <mergeCell ref="I301:I302"/>
    <mergeCell ref="J301:J302"/>
    <mergeCell ref="K301:K302"/>
    <mergeCell ref="L301:L302"/>
    <mergeCell ref="B303:B304"/>
    <mergeCell ref="F303:F304"/>
    <mergeCell ref="G303:G304"/>
    <mergeCell ref="H303:H304"/>
    <mergeCell ref="I303:I304"/>
    <mergeCell ref="J303:J304"/>
    <mergeCell ref="K303:K304"/>
    <mergeCell ref="L303:L304"/>
    <mergeCell ref="B305:B306"/>
    <mergeCell ref="F305:F306"/>
    <mergeCell ref="G305:G306"/>
    <mergeCell ref="H305:H306"/>
    <mergeCell ref="I305:I306"/>
    <mergeCell ref="J305:J306"/>
    <mergeCell ref="K305:K306"/>
    <mergeCell ref="L305:L306"/>
    <mergeCell ref="B307:B308"/>
    <mergeCell ref="F307:F308"/>
    <mergeCell ref="G307:G308"/>
    <mergeCell ref="H307:H308"/>
    <mergeCell ref="I307:I308"/>
    <mergeCell ref="J307:J308"/>
    <mergeCell ref="K307:K308"/>
    <mergeCell ref="L307:L308"/>
    <mergeCell ref="B309:B310"/>
    <mergeCell ref="F309:F310"/>
    <mergeCell ref="G309:G310"/>
    <mergeCell ref="H309:H310"/>
    <mergeCell ref="I309:I310"/>
    <mergeCell ref="J309:J310"/>
    <mergeCell ref="K309:K310"/>
    <mergeCell ref="L309:L310"/>
    <mergeCell ref="B311:B312"/>
    <mergeCell ref="F311:F312"/>
    <mergeCell ref="G311:G312"/>
    <mergeCell ref="H311:H312"/>
    <mergeCell ref="I311:I312"/>
    <mergeCell ref="J311:J312"/>
    <mergeCell ref="K311:K312"/>
    <mergeCell ref="L311:L312"/>
    <mergeCell ref="B313:B314"/>
    <mergeCell ref="F313:F314"/>
    <mergeCell ref="G313:G314"/>
    <mergeCell ref="H313:H314"/>
    <mergeCell ref="I313:I314"/>
    <mergeCell ref="J313:J314"/>
    <mergeCell ref="K313:K314"/>
    <mergeCell ref="L313:L314"/>
    <mergeCell ref="B315:B316"/>
    <mergeCell ref="F315:F316"/>
    <mergeCell ref="G315:G316"/>
    <mergeCell ref="H315:H316"/>
    <mergeCell ref="I315:I316"/>
    <mergeCell ref="J315:J316"/>
    <mergeCell ref="K315:K316"/>
    <mergeCell ref="L315:L316"/>
    <mergeCell ref="B317:B318"/>
    <mergeCell ref="F317:F318"/>
    <mergeCell ref="G317:G318"/>
    <mergeCell ref="H317:H318"/>
    <mergeCell ref="I317:I318"/>
    <mergeCell ref="J317:J318"/>
    <mergeCell ref="K317:K318"/>
    <mergeCell ref="L317:L318"/>
    <mergeCell ref="B319:B320"/>
    <mergeCell ref="F319:F320"/>
    <mergeCell ref="G319:G320"/>
    <mergeCell ref="H319:H320"/>
    <mergeCell ref="I319:I320"/>
    <mergeCell ref="J319:J320"/>
    <mergeCell ref="K319:K320"/>
    <mergeCell ref="L319:L3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5" outlineLevelRow="0" outlineLevelCol="0"/>
  <cols>
    <col collapsed="false" customWidth="true" hidden="false" outlineLevel="0" max="1" min="1" style="0" width="32.63"/>
    <col collapsed="false" customWidth="true" hidden="false" outlineLevel="0" max="2" min="2" style="0" width="46.63"/>
    <col collapsed="false" customWidth="true" hidden="false" outlineLevel="0" max="3" min="3" style="0" width="97.56"/>
    <col collapsed="false" customWidth="true" hidden="false" outlineLevel="0" max="1025" min="4" style="0" width="8.63"/>
  </cols>
  <sheetData>
    <row r="1" customFormat="false" ht="20" hidden="false" customHeight="false" outlineLevel="0" collapsed="false">
      <c r="A1" s="446" t="s">
        <v>312</v>
      </c>
      <c r="B1" s="447" t="s">
        <v>313</v>
      </c>
      <c r="C1" s="0" t="s">
        <v>314</v>
      </c>
    </row>
    <row r="2" customFormat="false" ht="14.5" hidden="false" customHeight="false" outlineLevel="0" collapsed="false">
      <c r="A2" s="0" t="s">
        <v>315</v>
      </c>
      <c r="B2" s="447" t="s">
        <v>316</v>
      </c>
      <c r="C2" s="0" t="s">
        <v>317</v>
      </c>
    </row>
  </sheetData>
  <hyperlinks>
    <hyperlink ref="B1" r:id="rId1" display="https://www.youtube.com/watch?v=qGSlehRBBMM"/>
    <hyperlink ref="B2" r:id="rId2" display="https://marathonec.ru/10-strength-exercises-for-runner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7"/>
  <sheetViews>
    <sheetView showFormulas="false" showGridLines="true" showRowColHeaders="true" showZeros="true" rightToLeft="false" tabSelected="false" showOutlineSymbols="true" defaultGridColor="true" view="normal" topLeftCell="C7" colorId="64" zoomScale="100" zoomScaleNormal="100" zoomScalePageLayoutView="100" workbookViewId="0">
      <selection pane="topLeft" activeCell="R29" activeCellId="0" sqref="R29"/>
    </sheetView>
  </sheetViews>
  <sheetFormatPr defaultRowHeight="14.5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0.18"/>
    <col collapsed="false" customWidth="true" hidden="false" outlineLevel="0" max="3" min="3" style="0" width="16.63"/>
    <col collapsed="false" customWidth="true" hidden="false" outlineLevel="0" max="4" min="4" style="0" width="8"/>
    <col collapsed="false" customWidth="true" hidden="false" outlineLevel="0" max="5" min="5" style="0" width="7"/>
    <col collapsed="false" customWidth="true" hidden="false" outlineLevel="0" max="6" min="6" style="0" width="5.72"/>
    <col collapsed="false" customWidth="true" hidden="false" outlineLevel="0" max="7" min="7" style="0" width="8.63"/>
    <col collapsed="false" customWidth="true" hidden="false" outlineLevel="0" max="8" min="8" style="0" width="10.99"/>
    <col collapsed="false" customWidth="true" hidden="false" outlineLevel="0" max="9" min="9" style="0" width="9.46"/>
    <col collapsed="false" customWidth="true" hidden="false" outlineLevel="0" max="10" min="10" style="0" width="6.27"/>
    <col collapsed="false" customWidth="true" hidden="false" outlineLevel="0" max="11" min="11" style="0" width="7.63"/>
    <col collapsed="false" customWidth="true" hidden="false" outlineLevel="0" max="12" min="12" style="0" width="8.36"/>
    <col collapsed="false" customWidth="true" hidden="false" outlineLevel="0" max="14" min="13" style="0" width="8.63"/>
    <col collapsed="false" customWidth="true" hidden="false" outlineLevel="0" max="15" min="15" style="0" width="7.63"/>
    <col collapsed="false" customWidth="true" hidden="false" outlineLevel="0" max="16" min="16" style="0" width="8.36"/>
    <col collapsed="false" customWidth="true" hidden="false" outlineLevel="0" max="17" min="17" style="0" width="9.27"/>
    <col collapsed="false" customWidth="true" hidden="false" outlineLevel="0" max="18" min="18" style="0" width="10.82"/>
    <col collapsed="false" customWidth="true" hidden="false" outlineLevel="0" max="19" min="19" style="0" width="6.27"/>
    <col collapsed="false" customWidth="true" hidden="false" outlineLevel="0" max="20" min="20" style="0" width="7.82"/>
    <col collapsed="false" customWidth="true" hidden="false" outlineLevel="0" max="21" min="21" style="0" width="6.54"/>
    <col collapsed="false" customWidth="true" hidden="false" outlineLevel="0" max="22" min="22" style="0" width="8.63"/>
    <col collapsed="false" customWidth="true" hidden="false" outlineLevel="0" max="23" min="23" style="0" width="10.46"/>
    <col collapsed="false" customWidth="true" hidden="false" outlineLevel="0" max="1025" min="24" style="0" width="8.63"/>
  </cols>
  <sheetData>
    <row r="1" customFormat="false" ht="14.5" hidden="false" customHeight="false" outlineLevel="0" collapsed="false">
      <c r="H1" s="13" t="s">
        <v>30</v>
      </c>
      <c r="I1" s="13"/>
      <c r="J1" s="13"/>
      <c r="K1" s="13"/>
      <c r="L1" s="13"/>
      <c r="M1" s="13"/>
      <c r="N1" s="13"/>
      <c r="O1" s="14"/>
    </row>
    <row r="2" customFormat="false" ht="14.5" hidden="false" customHeight="false" outlineLevel="0" collapsed="false">
      <c r="A2" s="15" t="s">
        <v>31</v>
      </c>
      <c r="B2" s="15"/>
      <c r="C2" s="15"/>
      <c r="D2" s="15"/>
      <c r="E2" s="15"/>
      <c r="F2" s="16" t="n">
        <v>8</v>
      </c>
      <c r="H2" s="17" t="s">
        <v>32</v>
      </c>
      <c r="I2" s="17" t="s">
        <v>33</v>
      </c>
      <c r="J2" s="18" t="s">
        <v>34</v>
      </c>
      <c r="K2" s="18"/>
      <c r="L2" s="18" t="s">
        <v>35</v>
      </c>
      <c r="M2" s="18"/>
      <c r="N2" s="18"/>
      <c r="O2" s="18"/>
      <c r="Q2" s="19" t="s">
        <v>36</v>
      </c>
      <c r="R2" s="19"/>
      <c r="S2" s="19"/>
      <c r="T2" s="19"/>
      <c r="U2" s="19"/>
      <c r="V2" s="19"/>
    </row>
    <row r="3" customFormat="false" ht="14.5" hidden="false" customHeight="false" outlineLevel="0" collapsed="false">
      <c r="A3" s="15" t="s">
        <v>37</v>
      </c>
      <c r="B3" s="15"/>
      <c r="C3" s="15"/>
      <c r="D3" s="15"/>
      <c r="E3" s="15"/>
      <c r="F3" s="16" t="n">
        <v>4</v>
      </c>
      <c r="H3" s="20" t="n">
        <v>43618</v>
      </c>
      <c r="I3" s="21" t="n">
        <v>21</v>
      </c>
      <c r="J3" s="22" t="s">
        <v>10</v>
      </c>
      <c r="K3" s="22"/>
      <c r="L3" s="15" t="s">
        <v>38</v>
      </c>
      <c r="M3" s="15"/>
      <c r="N3" s="15"/>
      <c r="O3" s="15"/>
    </row>
    <row r="4" customFormat="false" ht="14.5" hidden="false" customHeight="false" outlineLevel="0" collapsed="false">
      <c r="A4" s="15" t="s">
        <v>39</v>
      </c>
      <c r="B4" s="15"/>
      <c r="C4" s="15"/>
      <c r="D4" s="15"/>
      <c r="E4" s="15"/>
      <c r="F4" s="16" t="n">
        <v>8</v>
      </c>
      <c r="H4" s="20" t="n">
        <v>43646</v>
      </c>
      <c r="I4" s="21" t="n">
        <v>21</v>
      </c>
      <c r="J4" s="22" t="s">
        <v>4</v>
      </c>
      <c r="K4" s="22"/>
      <c r="L4" s="15" t="s">
        <v>40</v>
      </c>
      <c r="M4" s="15"/>
      <c r="N4" s="15"/>
      <c r="O4" s="15"/>
    </row>
    <row r="5" customFormat="false" ht="14.5" hidden="false" customHeight="false" outlineLevel="0" collapsed="false">
      <c r="A5" s="15" t="s">
        <v>41</v>
      </c>
      <c r="B5" s="15"/>
      <c r="C5" s="15"/>
      <c r="D5" s="15"/>
      <c r="E5" s="15"/>
      <c r="F5" s="23" t="n">
        <f aca="false">F3*F4</f>
        <v>32</v>
      </c>
      <c r="H5" s="20" t="n">
        <v>43701</v>
      </c>
      <c r="I5" s="21" t="n">
        <v>36</v>
      </c>
      <c r="J5" s="22" t="s">
        <v>42</v>
      </c>
      <c r="K5" s="22"/>
      <c r="L5" s="15" t="s">
        <v>43</v>
      </c>
      <c r="M5" s="15"/>
      <c r="N5" s="15"/>
      <c r="O5" s="15"/>
    </row>
    <row r="6" customFormat="false" ht="14.5" hidden="false" customHeight="false" outlineLevel="0" collapsed="false">
      <c r="A6" s="24" t="s">
        <v>44</v>
      </c>
      <c r="B6" s="24"/>
      <c r="C6" s="24"/>
      <c r="D6" s="24"/>
      <c r="E6" s="24"/>
      <c r="F6" s="16" t="n">
        <v>224</v>
      </c>
      <c r="H6" s="25" t="n">
        <v>43716</v>
      </c>
      <c r="I6" s="26" t="n">
        <v>21</v>
      </c>
      <c r="J6" s="27" t="s">
        <v>4</v>
      </c>
      <c r="K6" s="27"/>
      <c r="L6" s="28" t="s">
        <v>45</v>
      </c>
      <c r="M6" s="28"/>
      <c r="N6" s="28"/>
      <c r="O6" s="28"/>
    </row>
    <row r="7" customFormat="false" ht="14.5" hidden="false" customHeight="false" outlineLevel="0" collapsed="false">
      <c r="A7" s="29" t="s">
        <v>46</v>
      </c>
      <c r="B7" s="29"/>
      <c r="C7" s="29"/>
      <c r="D7" s="29"/>
      <c r="E7" s="29"/>
      <c r="F7" s="23" t="n">
        <f aca="false">F2*F5</f>
        <v>256</v>
      </c>
      <c r="H7" s="30" t="n">
        <v>43730</v>
      </c>
      <c r="I7" s="31" t="n">
        <v>42</v>
      </c>
      <c r="J7" s="32" t="s">
        <v>4</v>
      </c>
      <c r="K7" s="32"/>
      <c r="L7" s="33" t="s">
        <v>47</v>
      </c>
      <c r="M7" s="33"/>
      <c r="N7" s="33"/>
      <c r="O7" s="33"/>
    </row>
    <row r="8" customFormat="false" ht="14.5" hidden="false" customHeight="false" outlineLevel="0" collapsed="false">
      <c r="A8" s="29" t="s">
        <v>48</v>
      </c>
      <c r="B8" s="29"/>
      <c r="C8" s="29"/>
      <c r="D8" s="29"/>
      <c r="E8" s="29"/>
      <c r="F8" s="23" t="n">
        <f aca="false">F7*60</f>
        <v>15360</v>
      </c>
    </row>
    <row r="9" customFormat="false" ht="14.5" hidden="false" customHeight="false" outlineLevel="0" collapsed="false">
      <c r="A9" s="34"/>
      <c r="B9" s="34"/>
      <c r="C9" s="34"/>
      <c r="D9" s="34"/>
      <c r="E9" s="34"/>
    </row>
    <row r="11" customFormat="false" ht="14.5" hidden="false" customHeight="false" outlineLevel="0" collapsed="false">
      <c r="A11" s="35" t="s">
        <v>49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customFormat="false" ht="14.5" hidden="false" customHeight="true" outlineLevel="0" collapsed="false">
      <c r="A12" s="36" t="s">
        <v>50</v>
      </c>
      <c r="B12" s="36" t="s">
        <v>51</v>
      </c>
      <c r="C12" s="36" t="s">
        <v>52</v>
      </c>
      <c r="D12" s="37" t="s">
        <v>53</v>
      </c>
      <c r="E12" s="37"/>
      <c r="F12" s="38" t="s">
        <v>54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customFormat="false" ht="14.5" hidden="false" customHeight="false" outlineLevel="0" collapsed="false">
      <c r="A13" s="36"/>
      <c r="B13" s="36"/>
      <c r="C13" s="36"/>
      <c r="D13" s="37"/>
      <c r="E13" s="37"/>
      <c r="F13" s="39" t="s">
        <v>55</v>
      </c>
      <c r="G13" s="39"/>
      <c r="H13" s="39"/>
      <c r="I13" s="39"/>
      <c r="J13" s="40" t="s">
        <v>56</v>
      </c>
      <c r="K13" s="40"/>
      <c r="L13" s="40"/>
      <c r="M13" s="40"/>
      <c r="N13" s="40"/>
      <c r="O13" s="40"/>
      <c r="P13" s="40"/>
      <c r="Q13" s="40"/>
      <c r="R13" s="41" t="s">
        <v>57</v>
      </c>
      <c r="S13" s="41"/>
      <c r="T13" s="41"/>
      <c r="U13" s="41"/>
      <c r="V13" s="42" t="s">
        <v>58</v>
      </c>
      <c r="W13" s="42"/>
    </row>
    <row r="14" customFormat="false" ht="58.15" hidden="false" customHeight="true" outlineLevel="0" collapsed="false">
      <c r="A14" s="36"/>
      <c r="B14" s="36"/>
      <c r="C14" s="36"/>
      <c r="D14" s="37"/>
      <c r="E14" s="37"/>
      <c r="F14" s="43" t="s">
        <v>59</v>
      </c>
      <c r="G14" s="43"/>
      <c r="H14" s="44" t="s">
        <v>60</v>
      </c>
      <c r="I14" s="44"/>
      <c r="J14" s="45" t="s">
        <v>61</v>
      </c>
      <c r="K14" s="45"/>
      <c r="L14" s="46" t="s">
        <v>62</v>
      </c>
      <c r="M14" s="46"/>
      <c r="N14" s="46" t="s">
        <v>63</v>
      </c>
      <c r="O14" s="46"/>
      <c r="P14" s="47" t="s">
        <v>64</v>
      </c>
      <c r="Q14" s="47"/>
      <c r="R14" s="48" t="s">
        <v>65</v>
      </c>
      <c r="S14" s="48"/>
      <c r="T14" s="49" t="s">
        <v>66</v>
      </c>
      <c r="U14" s="49"/>
      <c r="V14" s="50" t="s">
        <v>67</v>
      </c>
      <c r="W14" s="50"/>
    </row>
    <row r="15" customFormat="false" ht="14.4" hidden="false" customHeight="true" outlineLevel="0" collapsed="false">
      <c r="A15" s="36"/>
      <c r="B15" s="36"/>
      <c r="C15" s="36"/>
      <c r="D15" s="37"/>
      <c r="E15" s="37"/>
      <c r="F15" s="51" t="s">
        <v>68</v>
      </c>
      <c r="G15" s="51"/>
      <c r="H15" s="52" t="s">
        <v>69</v>
      </c>
      <c r="I15" s="52"/>
      <c r="J15" s="53" t="s">
        <v>70</v>
      </c>
      <c r="K15" s="53"/>
      <c r="L15" s="54" t="s">
        <v>71</v>
      </c>
      <c r="M15" s="54"/>
      <c r="N15" s="54" t="s">
        <v>72</v>
      </c>
      <c r="O15" s="54"/>
      <c r="P15" s="55" t="s">
        <v>73</v>
      </c>
      <c r="Q15" s="55"/>
      <c r="R15" s="56" t="s">
        <v>74</v>
      </c>
      <c r="S15" s="56"/>
      <c r="T15" s="57" t="s">
        <v>75</v>
      </c>
      <c r="U15" s="57"/>
      <c r="V15" s="58" t="s">
        <v>72</v>
      </c>
      <c r="W15" s="58"/>
    </row>
    <row r="16" customFormat="false" ht="14.5" hidden="false" customHeight="false" outlineLevel="0" collapsed="false">
      <c r="A16" s="36"/>
      <c r="B16" s="36"/>
      <c r="C16" s="36"/>
      <c r="D16" s="37" t="s">
        <v>76</v>
      </c>
      <c r="E16" s="37" t="s">
        <v>77</v>
      </c>
      <c r="F16" s="59" t="s">
        <v>76</v>
      </c>
      <c r="G16" s="60" t="s">
        <v>78</v>
      </c>
      <c r="H16" s="61" t="s">
        <v>76</v>
      </c>
      <c r="I16" s="62" t="s">
        <v>78</v>
      </c>
      <c r="J16" s="63" t="s">
        <v>76</v>
      </c>
      <c r="K16" s="64" t="s">
        <v>79</v>
      </c>
      <c r="L16" s="65" t="s">
        <v>76</v>
      </c>
      <c r="M16" s="65" t="s">
        <v>78</v>
      </c>
      <c r="N16" s="65" t="s">
        <v>76</v>
      </c>
      <c r="O16" s="66" t="s">
        <v>78</v>
      </c>
      <c r="P16" s="67" t="s">
        <v>76</v>
      </c>
      <c r="Q16" s="68" t="s">
        <v>78</v>
      </c>
      <c r="R16" s="69" t="s">
        <v>76</v>
      </c>
      <c r="S16" s="70" t="s">
        <v>78</v>
      </c>
      <c r="T16" s="71" t="s">
        <v>76</v>
      </c>
      <c r="U16" s="72" t="s">
        <v>78</v>
      </c>
      <c r="V16" s="73" t="s">
        <v>76</v>
      </c>
      <c r="W16" s="73" t="s">
        <v>78</v>
      </c>
      <c r="X16" s="74" t="s">
        <v>80</v>
      </c>
      <c r="Y16" s="74" t="s">
        <v>81</v>
      </c>
    </row>
    <row r="17" customFormat="false" ht="14.5" hidden="false" customHeight="false" outlineLevel="0" collapsed="false">
      <c r="A17" s="75" t="n">
        <v>1</v>
      </c>
      <c r="B17" s="76" t="s">
        <v>82</v>
      </c>
      <c r="C17" s="77" t="s">
        <v>83</v>
      </c>
      <c r="D17" s="78" t="n">
        <v>0.1</v>
      </c>
      <c r="E17" s="79" t="n">
        <f aca="false">D17*F7</f>
        <v>25.6</v>
      </c>
      <c r="F17" s="80" t="n">
        <v>0.35</v>
      </c>
      <c r="G17" s="81" t="n">
        <f aca="false">F17*E17</f>
        <v>8.96</v>
      </c>
      <c r="H17" s="82" t="n">
        <v>0.3</v>
      </c>
      <c r="I17" s="83" t="n">
        <f aca="false">H17*E17</f>
        <v>7.68</v>
      </c>
      <c r="J17" s="84" t="n">
        <v>0</v>
      </c>
      <c r="K17" s="85" t="n">
        <f aca="false">J17*E17</f>
        <v>0</v>
      </c>
      <c r="L17" s="82" t="n">
        <v>0</v>
      </c>
      <c r="M17" s="85" t="n">
        <f aca="false">L17*E17</f>
        <v>0</v>
      </c>
      <c r="N17" s="82" t="n">
        <v>0</v>
      </c>
      <c r="O17" s="85" t="n">
        <f aca="false">N17*E17</f>
        <v>0</v>
      </c>
      <c r="P17" s="82" t="n">
        <v>0</v>
      </c>
      <c r="Q17" s="86" t="n">
        <f aca="false">P17*E17</f>
        <v>0</v>
      </c>
      <c r="R17" s="87" t="n">
        <v>0.2</v>
      </c>
      <c r="S17" s="85" t="n">
        <f aca="false">R17*E17</f>
        <v>5.12</v>
      </c>
      <c r="T17" s="82" t="n">
        <v>0.1</v>
      </c>
      <c r="U17" s="85" t="n">
        <f aca="false">T17*E17</f>
        <v>2.56</v>
      </c>
      <c r="V17" s="82" t="n">
        <v>0.05</v>
      </c>
      <c r="W17" s="88" t="n">
        <f aca="false">V17*E17</f>
        <v>1.28</v>
      </c>
      <c r="X17" s="89" t="n">
        <f aca="false">F17+H17+J17+L17+N17+P17+R17+T17+V17</f>
        <v>1</v>
      </c>
      <c r="Y17" s="90" t="n">
        <f aca="false">G17+I17+K17+M17+O17+Q17+S17+U17+W17</f>
        <v>25.6</v>
      </c>
    </row>
    <row r="18" customFormat="false" ht="14.5" hidden="false" customHeight="false" outlineLevel="0" collapsed="false">
      <c r="A18" s="21" t="n">
        <v>2</v>
      </c>
      <c r="B18" s="91" t="s">
        <v>84</v>
      </c>
      <c r="C18" s="22" t="s">
        <v>83</v>
      </c>
      <c r="D18" s="92" t="n">
        <v>0.11</v>
      </c>
      <c r="E18" s="93" t="n">
        <f aca="false">F7*D18</f>
        <v>28.16</v>
      </c>
      <c r="F18" s="94" t="n">
        <v>0.35</v>
      </c>
      <c r="G18" s="95" t="n">
        <f aca="false">F18*E18</f>
        <v>9.856</v>
      </c>
      <c r="H18" s="96" t="n">
        <v>0.3</v>
      </c>
      <c r="I18" s="97" t="n">
        <f aca="false">H18*E18</f>
        <v>8.448</v>
      </c>
      <c r="J18" s="98" t="n">
        <v>0</v>
      </c>
      <c r="K18" s="99" t="n">
        <f aca="false">J18*E18</f>
        <v>0</v>
      </c>
      <c r="L18" s="96" t="n">
        <v>0</v>
      </c>
      <c r="M18" s="99" t="n">
        <f aca="false">L18*E18</f>
        <v>0</v>
      </c>
      <c r="N18" s="96" t="n">
        <v>0</v>
      </c>
      <c r="O18" s="99" t="n">
        <f aca="false">N18*E18</f>
        <v>0</v>
      </c>
      <c r="P18" s="96" t="n">
        <v>0.03</v>
      </c>
      <c r="Q18" s="100" t="n">
        <f aca="false">P18*E18</f>
        <v>0.8448</v>
      </c>
      <c r="R18" s="101" t="n">
        <v>0.15</v>
      </c>
      <c r="S18" s="99" t="n">
        <f aca="false">R18*E18</f>
        <v>4.224</v>
      </c>
      <c r="T18" s="96" t="n">
        <v>0.1</v>
      </c>
      <c r="U18" s="99" t="n">
        <f aca="false">T18*E18</f>
        <v>2.816</v>
      </c>
      <c r="V18" s="96" t="n">
        <v>0.07</v>
      </c>
      <c r="W18" s="102" t="n">
        <f aca="false">V18*E18</f>
        <v>1.9712</v>
      </c>
      <c r="X18" s="103" t="n">
        <f aca="false">F18+H18+J18+L18+N18+P18+R18+T18+V18</f>
        <v>1</v>
      </c>
      <c r="Y18" s="104" t="n">
        <f aca="false">G18+I18+K18+M18+O18+Q18+S18+U18+W18</f>
        <v>28.16</v>
      </c>
    </row>
    <row r="19" customFormat="false" ht="14.5" hidden="false" customHeight="false" outlineLevel="0" collapsed="false">
      <c r="A19" s="75" t="n">
        <v>3</v>
      </c>
      <c r="B19" s="76" t="s">
        <v>85</v>
      </c>
      <c r="C19" s="77" t="s">
        <v>83</v>
      </c>
      <c r="D19" s="78" t="n">
        <v>0.13</v>
      </c>
      <c r="E19" s="79" t="n">
        <f aca="false">D19*F7</f>
        <v>33.28</v>
      </c>
      <c r="F19" s="105" t="n">
        <v>0.35</v>
      </c>
      <c r="G19" s="81" t="n">
        <f aca="false">F19*E19</f>
        <v>11.648</v>
      </c>
      <c r="H19" s="106" t="n">
        <v>0.3</v>
      </c>
      <c r="I19" s="83" t="n">
        <f aca="false">H19*E19</f>
        <v>9.984</v>
      </c>
      <c r="J19" s="107" t="n">
        <v>0</v>
      </c>
      <c r="K19" s="85" t="n">
        <f aca="false">J19*E19</f>
        <v>0</v>
      </c>
      <c r="L19" s="106" t="n">
        <v>0.03</v>
      </c>
      <c r="M19" s="85" t="n">
        <f aca="false">L19*E19</f>
        <v>0.9984</v>
      </c>
      <c r="N19" s="106" t="n">
        <v>0</v>
      </c>
      <c r="O19" s="85" t="n">
        <f aca="false">N19*E19</f>
        <v>0</v>
      </c>
      <c r="P19" s="106" t="n">
        <v>0.05</v>
      </c>
      <c r="Q19" s="86" t="n">
        <f aca="false">P19*E19</f>
        <v>1.664</v>
      </c>
      <c r="R19" s="108" t="n">
        <v>0.1</v>
      </c>
      <c r="S19" s="85" t="n">
        <f aca="false">R19*E19</f>
        <v>3.328</v>
      </c>
      <c r="T19" s="106" t="n">
        <v>0.08</v>
      </c>
      <c r="U19" s="85" t="n">
        <f aca="false">T19*E19</f>
        <v>2.6624</v>
      </c>
      <c r="V19" s="106" t="n">
        <v>0.09</v>
      </c>
      <c r="W19" s="88" t="n">
        <f aca="false">V19*E19</f>
        <v>2.9952</v>
      </c>
      <c r="X19" s="89" t="n">
        <f aca="false">F19+H19+J19+L19+N19+P19+R19+T19+V19</f>
        <v>1</v>
      </c>
      <c r="Y19" s="90" t="n">
        <f aca="false">G19+I19+K19+M19+O19+Q19+S19+U19+W19</f>
        <v>33.28</v>
      </c>
    </row>
    <row r="20" s="125" customFormat="true" ht="14.5" hidden="false" customHeight="false" outlineLevel="0" collapsed="false">
      <c r="A20" s="109" t="n">
        <v>4</v>
      </c>
      <c r="B20" s="110" t="s">
        <v>86</v>
      </c>
      <c r="C20" s="111" t="s">
        <v>87</v>
      </c>
      <c r="D20" s="112" t="n">
        <v>0.13</v>
      </c>
      <c r="E20" s="113" t="n">
        <f aca="false">D20*F7</f>
        <v>33.28</v>
      </c>
      <c r="F20" s="114" t="n">
        <v>0.4</v>
      </c>
      <c r="G20" s="115" t="n">
        <f aca="false">F20*E20</f>
        <v>13.312</v>
      </c>
      <c r="H20" s="116" t="n">
        <v>0.2</v>
      </c>
      <c r="I20" s="117" t="n">
        <f aca="false">H20*E20</f>
        <v>6.656</v>
      </c>
      <c r="J20" s="118" t="n">
        <v>0.04</v>
      </c>
      <c r="K20" s="119" t="n">
        <f aca="false">J20*E20</f>
        <v>1.3312</v>
      </c>
      <c r="L20" s="116" t="n">
        <v>0.05</v>
      </c>
      <c r="M20" s="119" t="n">
        <f aca="false">L20*E20</f>
        <v>1.664</v>
      </c>
      <c r="N20" s="116" t="n">
        <v>0</v>
      </c>
      <c r="O20" s="119" t="n">
        <f aca="false">N20*E20</f>
        <v>0</v>
      </c>
      <c r="P20" s="116" t="n">
        <v>0.06</v>
      </c>
      <c r="Q20" s="120" t="n">
        <f aca="false">P20*E20</f>
        <v>1.9968</v>
      </c>
      <c r="R20" s="121" t="n">
        <v>0.08</v>
      </c>
      <c r="S20" s="119" t="n">
        <f aca="false">R20*E20</f>
        <v>2.6624</v>
      </c>
      <c r="T20" s="116" t="n">
        <v>0.06</v>
      </c>
      <c r="U20" s="119" t="n">
        <f aca="false">T20*E20</f>
        <v>1.9968</v>
      </c>
      <c r="V20" s="116" t="n">
        <v>0.11</v>
      </c>
      <c r="W20" s="122" t="n">
        <f aca="false">V20*E20</f>
        <v>3.6608</v>
      </c>
      <c r="X20" s="123" t="n">
        <f aca="false">F20+H20+J20+L20+N20+P20+R20+T20+V20</f>
        <v>1</v>
      </c>
      <c r="Y20" s="124" t="n">
        <f aca="false">G20+I20+K20+M20+O20+Q20+S20+U20+W20</f>
        <v>33.28</v>
      </c>
    </row>
    <row r="21" s="142" customFormat="true" ht="14.5" hidden="false" customHeight="false" outlineLevel="0" collapsed="false">
      <c r="A21" s="126" t="n">
        <v>5</v>
      </c>
      <c r="B21" s="127" t="s">
        <v>88</v>
      </c>
      <c r="C21" s="128" t="s">
        <v>87</v>
      </c>
      <c r="D21" s="129" t="n">
        <v>0.14</v>
      </c>
      <c r="E21" s="130" t="n">
        <f aca="false">D21*F7</f>
        <v>35.84</v>
      </c>
      <c r="F21" s="131" t="n">
        <v>0.4</v>
      </c>
      <c r="G21" s="132" t="n">
        <f aca="false">F21*E21</f>
        <v>14.336</v>
      </c>
      <c r="H21" s="133" t="n">
        <v>0.2</v>
      </c>
      <c r="I21" s="134" t="n">
        <f aca="false">H21*E21</f>
        <v>7.168</v>
      </c>
      <c r="J21" s="135" t="n">
        <v>0.03</v>
      </c>
      <c r="K21" s="136" t="n">
        <f aca="false">J21*E21</f>
        <v>1.0752</v>
      </c>
      <c r="L21" s="133" t="n">
        <v>0.06</v>
      </c>
      <c r="M21" s="136" t="n">
        <f aca="false">L21*E21</f>
        <v>2.1504</v>
      </c>
      <c r="N21" s="133" t="n">
        <v>0.03</v>
      </c>
      <c r="O21" s="136" t="n">
        <f aca="false">N21*E21</f>
        <v>1.0752</v>
      </c>
      <c r="P21" s="133" t="n">
        <v>0.06</v>
      </c>
      <c r="Q21" s="137" t="n">
        <f aca="false">P21*E21</f>
        <v>2.1504</v>
      </c>
      <c r="R21" s="138" t="n">
        <v>0.04</v>
      </c>
      <c r="S21" s="136" t="n">
        <f aca="false">R21*E21</f>
        <v>1.4336</v>
      </c>
      <c r="T21" s="133" t="n">
        <v>0.04</v>
      </c>
      <c r="U21" s="136" t="n">
        <f aca="false">T21*E21</f>
        <v>1.4336</v>
      </c>
      <c r="V21" s="133" t="n">
        <v>0.14</v>
      </c>
      <c r="W21" s="139" t="n">
        <f aca="false">V21*E21</f>
        <v>5.0176</v>
      </c>
      <c r="X21" s="140" t="n">
        <f aca="false">F21+H21+J21+L21+N21+P21+R21+T21+V21</f>
        <v>1</v>
      </c>
      <c r="Y21" s="141" t="n">
        <f aca="false">G21+I21+K21+M21+O21+Q21+S21+U21+W21</f>
        <v>35.84</v>
      </c>
    </row>
    <row r="22" customFormat="false" ht="14.5" hidden="false" customHeight="false" outlineLevel="0" collapsed="false">
      <c r="A22" s="109" t="n">
        <v>6</v>
      </c>
      <c r="B22" s="110" t="s">
        <v>89</v>
      </c>
      <c r="C22" s="111" t="s">
        <v>87</v>
      </c>
      <c r="D22" s="112" t="n">
        <v>0.14</v>
      </c>
      <c r="E22" s="113" t="n">
        <f aca="false">D22*F7</f>
        <v>35.84</v>
      </c>
      <c r="F22" s="114" t="n">
        <v>0.35</v>
      </c>
      <c r="G22" s="115" t="n">
        <f aca="false">F22*E22</f>
        <v>12.544</v>
      </c>
      <c r="H22" s="116" t="n">
        <v>0.2</v>
      </c>
      <c r="I22" s="117" t="n">
        <f aca="false">H22*E22</f>
        <v>7.168</v>
      </c>
      <c r="J22" s="118" t="n">
        <v>0.03</v>
      </c>
      <c r="K22" s="119" t="n">
        <f aca="false">J22*E22</f>
        <v>1.0752</v>
      </c>
      <c r="L22" s="116" t="n">
        <v>0.07</v>
      </c>
      <c r="M22" s="119" t="n">
        <f aca="false">L22*E22</f>
        <v>2.5088</v>
      </c>
      <c r="N22" s="116" t="n">
        <v>0.05</v>
      </c>
      <c r="O22" s="119" t="n">
        <f aca="false">N22*E22</f>
        <v>1.792</v>
      </c>
      <c r="P22" s="116" t="n">
        <v>0.08</v>
      </c>
      <c r="Q22" s="120" t="n">
        <f aca="false">P22*E22</f>
        <v>2.8672</v>
      </c>
      <c r="R22" s="121" t="n">
        <v>0.03</v>
      </c>
      <c r="S22" s="119" t="n">
        <f aca="false">R22*E22</f>
        <v>1.0752</v>
      </c>
      <c r="T22" s="116" t="n">
        <v>0.04</v>
      </c>
      <c r="U22" s="119" t="n">
        <f aca="false">T22*E22</f>
        <v>1.4336</v>
      </c>
      <c r="V22" s="116" t="n">
        <v>0.15</v>
      </c>
      <c r="W22" s="122" t="n">
        <f aca="false">V22*E22</f>
        <v>5.376</v>
      </c>
      <c r="X22" s="123" t="n">
        <f aca="false">F22+H22+J22+L22+N22+P22+R22+T22+V22</f>
        <v>1</v>
      </c>
      <c r="Y22" s="124" t="n">
        <f aca="false">G22+I22+K22+M22+O22+Q22+S22+U22+W22</f>
        <v>35.84</v>
      </c>
    </row>
    <row r="23" s="142" customFormat="true" ht="14.5" hidden="false" customHeight="false" outlineLevel="0" collapsed="false">
      <c r="A23" s="126" t="n">
        <v>7</v>
      </c>
      <c r="B23" s="127" t="s">
        <v>90</v>
      </c>
      <c r="C23" s="128" t="s">
        <v>91</v>
      </c>
      <c r="D23" s="129" t="n">
        <v>0.14</v>
      </c>
      <c r="E23" s="130" t="n">
        <f aca="false">D23*F7</f>
        <v>35.84</v>
      </c>
      <c r="F23" s="131" t="n">
        <v>0.45</v>
      </c>
      <c r="G23" s="132" t="n">
        <f aca="false">F23*E23</f>
        <v>16.128</v>
      </c>
      <c r="H23" s="133" t="n">
        <v>0.15</v>
      </c>
      <c r="I23" s="134" t="n">
        <f aca="false">H23*E23</f>
        <v>5.376</v>
      </c>
      <c r="J23" s="135" t="n">
        <v>0.01</v>
      </c>
      <c r="K23" s="136" t="n">
        <f aca="false">J23*E23</f>
        <v>0.3584</v>
      </c>
      <c r="L23" s="133" t="n">
        <v>0.08</v>
      </c>
      <c r="M23" s="136" t="n">
        <f aca="false">L23*E23</f>
        <v>2.8672</v>
      </c>
      <c r="N23" s="133" t="n">
        <v>0.05</v>
      </c>
      <c r="O23" s="136" t="n">
        <f aca="false">N23*E23</f>
        <v>1.792</v>
      </c>
      <c r="P23" s="133" t="n">
        <v>0.1</v>
      </c>
      <c r="Q23" s="137" t="n">
        <f aca="false">P23*E23</f>
        <v>3.584</v>
      </c>
      <c r="R23" s="138" t="n">
        <v>0.03</v>
      </c>
      <c r="S23" s="136" t="n">
        <f aca="false">R23*E23</f>
        <v>1.0752</v>
      </c>
      <c r="T23" s="133" t="n">
        <v>0.03</v>
      </c>
      <c r="U23" s="136" t="n">
        <f aca="false">T23*E23</f>
        <v>1.0752</v>
      </c>
      <c r="V23" s="133" t="n">
        <v>0.1</v>
      </c>
      <c r="W23" s="139" t="n">
        <f aca="false">V23*E23</f>
        <v>3.584</v>
      </c>
      <c r="X23" s="140" t="n">
        <f aca="false">F23+H23+J23+L23+N23+P23+R23+T23+V23</f>
        <v>1</v>
      </c>
      <c r="Y23" s="141" t="n">
        <f aca="false">G23+I23+K23+M23+O23+Q23+S23+U23+W23</f>
        <v>35.84</v>
      </c>
    </row>
    <row r="24" customFormat="false" ht="14.5" hidden="false" customHeight="false" outlineLevel="0" collapsed="false">
      <c r="A24" s="21" t="n">
        <v>8</v>
      </c>
      <c r="B24" s="91" t="s">
        <v>92</v>
      </c>
      <c r="C24" s="22" t="s">
        <v>93</v>
      </c>
      <c r="D24" s="143" t="n">
        <v>0.11</v>
      </c>
      <c r="E24" s="93" t="n">
        <f aca="false">D24*F7</f>
        <v>28.16</v>
      </c>
      <c r="F24" s="144" t="n">
        <v>0.45</v>
      </c>
      <c r="G24" s="95" t="n">
        <f aca="false">F24*E24</f>
        <v>12.672</v>
      </c>
      <c r="H24" s="145" t="n">
        <v>0.15</v>
      </c>
      <c r="I24" s="97" t="n">
        <f aca="false">H24*E24</f>
        <v>4.224</v>
      </c>
      <c r="J24" s="146" t="n">
        <v>0.01</v>
      </c>
      <c r="K24" s="99" t="n">
        <f aca="false">J24*E24</f>
        <v>0.2816</v>
      </c>
      <c r="L24" s="145" t="n">
        <v>0</v>
      </c>
      <c r="M24" s="99" t="n">
        <f aca="false">L24*E24</f>
        <v>0</v>
      </c>
      <c r="N24" s="145" t="n">
        <v>0.13</v>
      </c>
      <c r="O24" s="99" t="n">
        <f aca="false">N24*E24</f>
        <v>3.6608</v>
      </c>
      <c r="P24" s="145" t="n">
        <v>0.1</v>
      </c>
      <c r="Q24" s="100" t="n">
        <f aca="false">P24*E24</f>
        <v>2.816</v>
      </c>
      <c r="R24" s="147" t="n">
        <v>0.03</v>
      </c>
      <c r="S24" s="99" t="n">
        <f aca="false">R24*E24</f>
        <v>0.8448</v>
      </c>
      <c r="T24" s="145" t="n">
        <v>0.03</v>
      </c>
      <c r="U24" s="99" t="n">
        <f aca="false">T24*E24</f>
        <v>0.8448</v>
      </c>
      <c r="V24" s="145" t="n">
        <v>0.1</v>
      </c>
      <c r="W24" s="102" t="n">
        <f aca="false">V24*E24</f>
        <v>2.816</v>
      </c>
      <c r="X24" s="103" t="n">
        <f aca="false">F24+H24+J24+L24+N24+P24+R24+T24+V24</f>
        <v>1</v>
      </c>
      <c r="Y24" s="104" t="n">
        <f aca="false">G24+I24+K24+M24+O24+Q24+S24+U24+W24</f>
        <v>28.16</v>
      </c>
    </row>
    <row r="25" customFormat="false" ht="14.5" hidden="false" customHeight="false" outlineLevel="0" collapsed="false">
      <c r="A25" s="148"/>
      <c r="B25" s="148"/>
      <c r="C25" s="148"/>
      <c r="D25" s="149" t="n">
        <f aca="false">SUM(D17:D24)</f>
        <v>1</v>
      </c>
      <c r="E25" s="150" t="n">
        <f aca="false">SUM(E17:E24)</f>
        <v>256</v>
      </c>
      <c r="F25" s="151"/>
      <c r="G25" s="152" t="n">
        <f aca="false">SUM(G17:G24)</f>
        <v>99.456</v>
      </c>
      <c r="H25" s="153"/>
      <c r="I25" s="154" t="n">
        <f aca="false">SUM(I17:I24)</f>
        <v>56.704</v>
      </c>
      <c r="J25" s="155"/>
      <c r="K25" s="152" t="n">
        <f aca="false">SUM(K17:K24)</f>
        <v>4.1216</v>
      </c>
      <c r="L25" s="156"/>
      <c r="M25" s="152" t="n">
        <f aca="false">SUM(M17:M24)</f>
        <v>10.1888</v>
      </c>
      <c r="N25" s="156"/>
      <c r="O25" s="152" t="n">
        <f aca="false">SUM(O17:O24)</f>
        <v>8.32</v>
      </c>
      <c r="P25" s="156"/>
      <c r="Q25" s="152" t="n">
        <f aca="false">SUM(Q17:Q24)</f>
        <v>15.9232</v>
      </c>
      <c r="R25" s="156"/>
      <c r="S25" s="152" t="n">
        <f aca="false">SUM(S17:S24)</f>
        <v>19.7632</v>
      </c>
      <c r="T25" s="156"/>
      <c r="U25" s="152" t="n">
        <f aca="false">SUM(U17:U24)</f>
        <v>14.8224</v>
      </c>
      <c r="V25" s="156"/>
      <c r="W25" s="157" t="n">
        <f aca="false">SUM(W17:W24)</f>
        <v>26.7008</v>
      </c>
      <c r="X25" s="158"/>
      <c r="Y25" s="159" t="n">
        <f aca="false">SUM(Y17:Y24)</f>
        <v>256</v>
      </c>
    </row>
    <row r="27" customFormat="false" ht="14.5" hidden="false" customHeight="false" outlineLevel="0" collapsed="false">
      <c r="A27" s="13" t="s">
        <v>54</v>
      </c>
      <c r="B27" s="13"/>
      <c r="C27" s="13"/>
      <c r="D27" s="13" t="s">
        <v>94</v>
      </c>
      <c r="E27" s="13"/>
      <c r="F27" s="13" t="s">
        <v>95</v>
      </c>
      <c r="G27" s="13"/>
      <c r="I27" s="13" t="s">
        <v>96</v>
      </c>
      <c r="J27" s="13"/>
      <c r="K27" s="13"/>
      <c r="L27" s="13"/>
      <c r="M27" s="13"/>
      <c r="N27" s="13"/>
      <c r="O27" s="13" t="s">
        <v>97</v>
      </c>
      <c r="P27" s="13" t="s">
        <v>76</v>
      </c>
    </row>
    <row r="28" customFormat="false" ht="14.4" hidden="false" customHeight="true" outlineLevel="0" collapsed="false">
      <c r="A28" s="160" t="s">
        <v>55</v>
      </c>
      <c r="B28" s="160"/>
      <c r="C28" s="160"/>
      <c r="D28" s="161" t="n">
        <f aca="false">G25+I25</f>
        <v>156.16</v>
      </c>
      <c r="E28" s="161"/>
      <c r="F28" s="162" t="n">
        <f aca="false">(D28*100)/E25</f>
        <v>61</v>
      </c>
      <c r="G28" s="162"/>
      <c r="I28" s="163" t="s">
        <v>98</v>
      </c>
      <c r="J28" s="163"/>
      <c r="K28" s="163"/>
      <c r="L28" s="163"/>
      <c r="M28" s="163"/>
      <c r="N28" s="163"/>
      <c r="O28" s="164" t="n">
        <f aca="false">G25</f>
        <v>99.456</v>
      </c>
      <c r="P28" s="21" t="n">
        <f aca="false">(O28*100)/E25</f>
        <v>38.85</v>
      </c>
    </row>
    <row r="29" customFormat="false" ht="14.5" hidden="false" customHeight="false" outlineLevel="0" collapsed="false">
      <c r="A29" s="165" t="s">
        <v>56</v>
      </c>
      <c r="B29" s="165"/>
      <c r="C29" s="165"/>
      <c r="D29" s="166" t="n">
        <f aca="false">K25+M25+O25+Q25</f>
        <v>38.5536</v>
      </c>
      <c r="E29" s="166"/>
      <c r="F29" s="167" t="n">
        <f aca="false">(D29*100)/E25</f>
        <v>15.06</v>
      </c>
      <c r="G29" s="167"/>
      <c r="I29" s="15" t="s">
        <v>99</v>
      </c>
      <c r="J29" s="15"/>
      <c r="K29" s="15"/>
      <c r="L29" s="15"/>
      <c r="M29" s="15"/>
      <c r="N29" s="15"/>
      <c r="O29" s="168" t="n">
        <f aca="false">I25</f>
        <v>56.704</v>
      </c>
      <c r="P29" s="21" t="n">
        <f aca="false">(O29*100)/E25</f>
        <v>22.15</v>
      </c>
    </row>
    <row r="30" customFormat="false" ht="14.5" hidden="false" customHeight="false" outlineLevel="0" collapsed="false">
      <c r="A30" s="169" t="s">
        <v>57</v>
      </c>
      <c r="B30" s="169"/>
      <c r="C30" s="169"/>
      <c r="D30" s="170" t="n">
        <f aca="false">S25+U25</f>
        <v>34.5856</v>
      </c>
      <c r="E30" s="170"/>
      <c r="F30" s="171" t="n">
        <f aca="false">(D30*100)/E25</f>
        <v>13.51</v>
      </c>
      <c r="G30" s="171"/>
      <c r="I30" s="15" t="s">
        <v>100</v>
      </c>
      <c r="J30" s="15"/>
      <c r="K30" s="15"/>
      <c r="L30" s="15"/>
      <c r="M30" s="15"/>
      <c r="N30" s="15"/>
      <c r="O30" s="164" t="n">
        <f aca="false">K25</f>
        <v>4.1216</v>
      </c>
      <c r="P30" s="21" t="n">
        <f aca="false">(O30*100)/E25</f>
        <v>1.61</v>
      </c>
    </row>
    <row r="31" customFormat="false" ht="14.5" hidden="false" customHeight="false" outlineLevel="0" collapsed="false">
      <c r="A31" s="172" t="s">
        <v>101</v>
      </c>
      <c r="B31" s="172"/>
      <c r="C31" s="172"/>
      <c r="D31" s="173" t="n">
        <f aca="false">W25</f>
        <v>26.7008</v>
      </c>
      <c r="E31" s="173"/>
      <c r="F31" s="174" t="n">
        <f aca="false">(D31*100)/E25</f>
        <v>10.43</v>
      </c>
      <c r="G31" s="174"/>
      <c r="I31" s="15" t="s">
        <v>102</v>
      </c>
      <c r="J31" s="15"/>
      <c r="K31" s="15"/>
      <c r="L31" s="15"/>
      <c r="M31" s="15"/>
      <c r="N31" s="15"/>
      <c r="O31" s="164" t="n">
        <f aca="false">M25</f>
        <v>10.1888</v>
      </c>
      <c r="P31" s="21" t="n">
        <f aca="false">(O31*100)/E25</f>
        <v>3.98</v>
      </c>
    </row>
    <row r="32" customFormat="false" ht="14.4" hidden="false" customHeight="true" outlineLevel="0" collapsed="false">
      <c r="I32" s="163" t="s">
        <v>103</v>
      </c>
      <c r="J32" s="163"/>
      <c r="K32" s="163"/>
      <c r="L32" s="163"/>
      <c r="M32" s="163"/>
      <c r="N32" s="163"/>
      <c r="O32" s="164" t="n">
        <f aca="false">O25</f>
        <v>8.32</v>
      </c>
      <c r="P32" s="21" t="n">
        <f aca="false">(O32*100)/E25</f>
        <v>3.25</v>
      </c>
    </row>
    <row r="33" customFormat="false" ht="14.5" hidden="false" customHeight="false" outlineLevel="0" collapsed="false">
      <c r="I33" s="15" t="s">
        <v>104</v>
      </c>
      <c r="J33" s="15"/>
      <c r="K33" s="15"/>
      <c r="L33" s="15"/>
      <c r="M33" s="15"/>
      <c r="N33" s="15"/>
      <c r="O33" s="164" t="n">
        <f aca="false">Q25</f>
        <v>15.9232</v>
      </c>
      <c r="P33" s="21" t="n">
        <f aca="false">(O33*100)/E25</f>
        <v>6.22</v>
      </c>
    </row>
    <row r="34" customFormat="false" ht="14.4" hidden="false" customHeight="true" outlineLevel="0" collapsed="false">
      <c r="I34" s="163" t="s">
        <v>105</v>
      </c>
      <c r="J34" s="163"/>
      <c r="K34" s="163"/>
      <c r="L34" s="163"/>
      <c r="M34" s="163"/>
      <c r="N34" s="163"/>
      <c r="O34" s="164" t="n">
        <f aca="false">S25</f>
        <v>19.7632</v>
      </c>
      <c r="P34" s="21" t="n">
        <f aca="false">(O34*100)/E25</f>
        <v>7.72</v>
      </c>
    </row>
    <row r="35" customFormat="false" ht="14.5" hidden="false" customHeight="false" outlineLevel="0" collapsed="false">
      <c r="I35" s="15" t="s">
        <v>106</v>
      </c>
      <c r="J35" s="15"/>
      <c r="K35" s="15"/>
      <c r="L35" s="15"/>
      <c r="M35" s="15"/>
      <c r="N35" s="15"/>
      <c r="O35" s="164" t="n">
        <f aca="false">U25</f>
        <v>14.8224</v>
      </c>
      <c r="P35" s="21" t="n">
        <f aca="false">(O35*100)/E25</f>
        <v>5.79</v>
      </c>
    </row>
    <row r="36" customFormat="false" ht="14.5" hidden="false" customHeight="false" outlineLevel="0" collapsed="false">
      <c r="I36" s="15" t="s">
        <v>107</v>
      </c>
      <c r="J36" s="15"/>
      <c r="K36" s="15"/>
      <c r="L36" s="15"/>
      <c r="M36" s="15"/>
      <c r="N36" s="15"/>
      <c r="O36" s="164" t="n">
        <f aca="false">W25</f>
        <v>26.7008</v>
      </c>
      <c r="P36" s="21" t="n">
        <f aca="false">(O36*100)/E25</f>
        <v>10.43</v>
      </c>
    </row>
    <row r="37" customFormat="false" ht="14.5" hidden="false" customHeight="false" outlineLevel="0" collapsed="false">
      <c r="I37" s="175"/>
      <c r="J37" s="175"/>
      <c r="K37" s="175"/>
      <c r="L37" s="175"/>
      <c r="M37" s="175"/>
      <c r="N37" s="175"/>
      <c r="O37" s="176" t="n">
        <f aca="false">SUM(O28:O36)</f>
        <v>256</v>
      </c>
      <c r="P37" s="177" t="n">
        <f aca="false">SUM(P28:P36)</f>
        <v>100</v>
      </c>
    </row>
  </sheetData>
  <mergeCells count="74">
    <mergeCell ref="H1:N1"/>
    <mergeCell ref="A2:E2"/>
    <mergeCell ref="J2:K2"/>
    <mergeCell ref="L2:O2"/>
    <mergeCell ref="Q2:V2"/>
    <mergeCell ref="A3:E3"/>
    <mergeCell ref="J3:K3"/>
    <mergeCell ref="L3:O3"/>
    <mergeCell ref="A4:E4"/>
    <mergeCell ref="J4:K4"/>
    <mergeCell ref="L4:O4"/>
    <mergeCell ref="A5:E5"/>
    <mergeCell ref="J5:K5"/>
    <mergeCell ref="L5:O5"/>
    <mergeCell ref="A6:E6"/>
    <mergeCell ref="J6:K6"/>
    <mergeCell ref="L6:O6"/>
    <mergeCell ref="A7:E7"/>
    <mergeCell ref="J7:K7"/>
    <mergeCell ref="L7:O7"/>
    <mergeCell ref="A8:E8"/>
    <mergeCell ref="A11:X11"/>
    <mergeCell ref="A12:A16"/>
    <mergeCell ref="B12:B16"/>
    <mergeCell ref="C12:C16"/>
    <mergeCell ref="D12:E15"/>
    <mergeCell ref="F12:W12"/>
    <mergeCell ref="F13:I13"/>
    <mergeCell ref="J13:Q13"/>
    <mergeCell ref="R13:U13"/>
    <mergeCell ref="V13:W13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A27:C27"/>
    <mergeCell ref="D27:E27"/>
    <mergeCell ref="F27:G27"/>
    <mergeCell ref="I27:N27"/>
    <mergeCell ref="A28:C28"/>
    <mergeCell ref="D28:E28"/>
    <mergeCell ref="F28:G28"/>
    <mergeCell ref="I28:N28"/>
    <mergeCell ref="A29:C29"/>
    <mergeCell ref="D29:E29"/>
    <mergeCell ref="F29:G29"/>
    <mergeCell ref="I29:N29"/>
    <mergeCell ref="A30:C30"/>
    <mergeCell ref="D30:E30"/>
    <mergeCell ref="F30:G30"/>
    <mergeCell ref="I30:N30"/>
    <mergeCell ref="A31:C31"/>
    <mergeCell ref="D31:E31"/>
    <mergeCell ref="F31:G31"/>
    <mergeCell ref="I31:N31"/>
    <mergeCell ref="I32:N32"/>
    <mergeCell ref="I33:N33"/>
    <mergeCell ref="I34:N34"/>
    <mergeCell ref="I35:N35"/>
    <mergeCell ref="I36:N36"/>
  </mergeCells>
  <hyperlinks>
    <hyperlink ref="A6" r:id="rId1" display="общее количество тренировочных дней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7" activeCellId="0" sqref="H7"/>
    </sheetView>
  </sheetViews>
  <sheetFormatPr defaultRowHeight="14.5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10.18"/>
    <col collapsed="false" customWidth="true" hidden="false" outlineLevel="0" max="3" min="3" style="0" width="16.63"/>
    <col collapsed="false" customWidth="true" hidden="false" outlineLevel="0" max="5" min="4" style="0" width="8.63"/>
    <col collapsed="false" customWidth="true" hidden="false" outlineLevel="0" max="6" min="6" style="0" width="9"/>
    <col collapsed="false" customWidth="true" hidden="false" outlineLevel="0" max="1025" min="7" style="0" width="8.63"/>
  </cols>
  <sheetData>
    <row r="2" customFormat="false" ht="14.5" hidden="false" customHeight="true" outlineLevel="0" collapsed="false">
      <c r="A2" s="178" t="s">
        <v>50</v>
      </c>
      <c r="B2" s="178" t="s">
        <v>51</v>
      </c>
      <c r="C2" s="178" t="s">
        <v>52</v>
      </c>
      <c r="D2" s="178" t="s">
        <v>35</v>
      </c>
      <c r="E2" s="179" t="s">
        <v>108</v>
      </c>
      <c r="F2" s="179"/>
      <c r="G2" s="13" t="s">
        <v>109</v>
      </c>
      <c r="H2" s="13"/>
      <c r="I2" s="13"/>
      <c r="J2" s="13"/>
      <c r="K2" s="13"/>
      <c r="L2" s="13"/>
      <c r="M2" s="13"/>
      <c r="N2" s="13"/>
    </row>
    <row r="3" customFormat="false" ht="14.5" hidden="false" customHeight="false" outlineLevel="0" collapsed="false">
      <c r="A3" s="178"/>
      <c r="B3" s="178"/>
      <c r="C3" s="178"/>
      <c r="D3" s="178"/>
      <c r="E3" s="179"/>
      <c r="F3" s="179"/>
      <c r="G3" s="180" t="s">
        <v>110</v>
      </c>
      <c r="H3" s="180"/>
      <c r="I3" s="180"/>
      <c r="J3" s="180"/>
      <c r="K3" s="180"/>
      <c r="L3" s="180"/>
      <c r="M3" s="180"/>
      <c r="N3" s="180"/>
    </row>
    <row r="4" customFormat="false" ht="43.15" hidden="false" customHeight="true" outlineLevel="0" collapsed="false">
      <c r="A4" s="178"/>
      <c r="B4" s="178"/>
      <c r="C4" s="178"/>
      <c r="D4" s="178"/>
      <c r="E4" s="178" t="s">
        <v>76</v>
      </c>
      <c r="F4" s="181" t="s">
        <v>77</v>
      </c>
      <c r="G4" s="182" t="n">
        <v>1</v>
      </c>
      <c r="H4" s="182"/>
      <c r="I4" s="182" t="n">
        <v>2</v>
      </c>
      <c r="J4" s="182"/>
      <c r="K4" s="182" t="n">
        <v>3</v>
      </c>
      <c r="L4" s="182"/>
      <c r="M4" s="182" t="n">
        <v>4</v>
      </c>
      <c r="N4" s="182"/>
    </row>
    <row r="5" customFormat="false" ht="15.5" hidden="false" customHeight="false" outlineLevel="0" collapsed="false">
      <c r="A5" s="178"/>
      <c r="B5" s="178"/>
      <c r="C5" s="178"/>
      <c r="D5" s="178"/>
      <c r="E5" s="178"/>
      <c r="F5" s="181"/>
      <c r="G5" s="183" t="s">
        <v>76</v>
      </c>
      <c r="H5" s="184" t="s">
        <v>77</v>
      </c>
      <c r="I5" s="183" t="s">
        <v>76</v>
      </c>
      <c r="J5" s="184" t="s">
        <v>77</v>
      </c>
      <c r="K5" s="183" t="s">
        <v>76</v>
      </c>
      <c r="L5" s="184" t="s">
        <v>77</v>
      </c>
      <c r="M5" s="183" t="s">
        <v>76</v>
      </c>
      <c r="N5" s="184" t="s">
        <v>77</v>
      </c>
      <c r="O5" s="185" t="s">
        <v>111</v>
      </c>
      <c r="P5" s="186" t="s">
        <v>112</v>
      </c>
    </row>
    <row r="6" customFormat="false" ht="14.5" hidden="false" customHeight="false" outlineLevel="0" collapsed="false">
      <c r="A6" s="187" t="n">
        <v>1</v>
      </c>
      <c r="B6" s="188" t="s">
        <v>82</v>
      </c>
      <c r="C6" s="189" t="s">
        <v>83</v>
      </c>
      <c r="D6" s="188"/>
      <c r="E6" s="190" t="n">
        <f aca="false">'сезонный объем'!$D17</f>
        <v>0.1</v>
      </c>
      <c r="F6" s="191" t="n">
        <f aca="false">'сезонный объем'!$E17</f>
        <v>25.6</v>
      </c>
      <c r="G6" s="192" t="n">
        <v>0.23</v>
      </c>
      <c r="H6" s="193" t="n">
        <f aca="false">F6*G6</f>
        <v>5.888</v>
      </c>
      <c r="I6" s="192" t="n">
        <v>0.28</v>
      </c>
      <c r="J6" s="194" t="n">
        <f aca="false">F6*I6</f>
        <v>7.168</v>
      </c>
      <c r="K6" s="192" t="n">
        <v>0.3</v>
      </c>
      <c r="L6" s="194" t="n">
        <f aca="false">F6*K6</f>
        <v>7.68</v>
      </c>
      <c r="M6" s="192" t="n">
        <v>0.19</v>
      </c>
      <c r="N6" s="194" t="n">
        <f aca="false">M6*F6</f>
        <v>4.864</v>
      </c>
      <c r="O6" s="195" t="n">
        <f aca="false">G6+I6+K6+M6</f>
        <v>1</v>
      </c>
      <c r="P6" s="196" t="n">
        <f aca="false">H6+J6+L6+N6</f>
        <v>25.6</v>
      </c>
    </row>
    <row r="7" customFormat="false" ht="14.5" hidden="false" customHeight="false" outlineLevel="0" collapsed="false">
      <c r="A7" s="21" t="n">
        <v>2</v>
      </c>
      <c r="B7" s="91" t="s">
        <v>84</v>
      </c>
      <c r="C7" s="22" t="s">
        <v>83</v>
      </c>
      <c r="D7" s="91"/>
      <c r="E7" s="197" t="n">
        <f aca="false">'сезонный объем'!$D18</f>
        <v>0.11</v>
      </c>
      <c r="F7" s="198" t="n">
        <f aca="false">'сезонный объем'!$E18</f>
        <v>28.16</v>
      </c>
      <c r="G7" s="199" t="n">
        <v>0.23</v>
      </c>
      <c r="H7" s="200" t="n">
        <f aca="false">F7*G7</f>
        <v>6.4768</v>
      </c>
      <c r="I7" s="199" t="n">
        <v>0.28</v>
      </c>
      <c r="J7" s="201" t="n">
        <f aca="false">F7*I7</f>
        <v>7.8848</v>
      </c>
      <c r="K7" s="199" t="n">
        <v>0.3</v>
      </c>
      <c r="L7" s="201" t="n">
        <f aca="false">F7*K7</f>
        <v>8.448</v>
      </c>
      <c r="M7" s="199" t="n">
        <v>0.19</v>
      </c>
      <c r="N7" s="201" t="n">
        <f aca="false">M7*F7</f>
        <v>5.3504</v>
      </c>
      <c r="O7" s="202" t="n">
        <f aca="false">G7+I7+K7+M7</f>
        <v>1</v>
      </c>
      <c r="P7" s="104" t="n">
        <f aca="false">H7+J7+L7+N7</f>
        <v>28.16</v>
      </c>
    </row>
    <row r="8" customFormat="false" ht="14.5" hidden="false" customHeight="false" outlineLevel="0" collapsed="false">
      <c r="A8" s="187" t="n">
        <v>3</v>
      </c>
      <c r="B8" s="188" t="s">
        <v>85</v>
      </c>
      <c r="C8" s="189" t="s">
        <v>83</v>
      </c>
      <c r="D8" s="188"/>
      <c r="E8" s="190" t="n">
        <f aca="false">'сезонный объем'!$D19</f>
        <v>0.13</v>
      </c>
      <c r="F8" s="191" t="n">
        <f aca="false">'сезонный объем'!$E19</f>
        <v>33.28</v>
      </c>
      <c r="G8" s="192" t="n">
        <v>0.23</v>
      </c>
      <c r="H8" s="193" t="n">
        <f aca="false">F8*G8</f>
        <v>7.6544</v>
      </c>
      <c r="I8" s="192" t="n">
        <v>0.28</v>
      </c>
      <c r="J8" s="194" t="n">
        <f aca="false">F8*I8</f>
        <v>9.3184</v>
      </c>
      <c r="K8" s="192" t="n">
        <v>0.3</v>
      </c>
      <c r="L8" s="194" t="n">
        <f aca="false">F8*K8</f>
        <v>9.984</v>
      </c>
      <c r="M8" s="192" t="n">
        <v>0.19</v>
      </c>
      <c r="N8" s="194" t="n">
        <f aca="false">M8*F8</f>
        <v>6.3232</v>
      </c>
      <c r="O8" s="195" t="n">
        <f aca="false">G8+I8+K8+M8</f>
        <v>1</v>
      </c>
      <c r="P8" s="196" t="n">
        <f aca="false">H8+J8+L8+N8</f>
        <v>33.28</v>
      </c>
    </row>
    <row r="9" customFormat="false" ht="14.5" hidden="false" customHeight="false" outlineLevel="0" collapsed="false">
      <c r="A9" s="21" t="n">
        <v>4</v>
      </c>
      <c r="B9" s="91" t="s">
        <v>86</v>
      </c>
      <c r="C9" s="22" t="s">
        <v>87</v>
      </c>
      <c r="D9" s="91"/>
      <c r="E9" s="197" t="n">
        <f aca="false">'сезонный объем'!$D20</f>
        <v>0.13</v>
      </c>
      <c r="F9" s="198" t="n">
        <f aca="false">'сезонный объем'!$E20</f>
        <v>33.28</v>
      </c>
      <c r="G9" s="199" t="n">
        <v>0.23</v>
      </c>
      <c r="H9" s="200" t="n">
        <f aca="false">F9*G9</f>
        <v>7.6544</v>
      </c>
      <c r="I9" s="199" t="n">
        <v>0.28</v>
      </c>
      <c r="J9" s="201" t="n">
        <f aca="false">F9*I9</f>
        <v>9.3184</v>
      </c>
      <c r="K9" s="199" t="n">
        <v>0.3</v>
      </c>
      <c r="L9" s="201" t="n">
        <f aca="false">F9*K9</f>
        <v>9.984</v>
      </c>
      <c r="M9" s="199" t="n">
        <v>0.19</v>
      </c>
      <c r="N9" s="201" t="n">
        <f aca="false">M9*F9</f>
        <v>6.3232</v>
      </c>
      <c r="O9" s="202" t="n">
        <f aca="false">G9+I9+K9+M9</f>
        <v>1</v>
      </c>
      <c r="P9" s="104" t="n">
        <f aca="false">H9+J9+L9+N9</f>
        <v>33.28</v>
      </c>
    </row>
    <row r="10" customFormat="false" ht="14.5" hidden="false" customHeight="false" outlineLevel="0" collapsed="false">
      <c r="A10" s="187" t="n">
        <v>5</v>
      </c>
      <c r="B10" s="188" t="s">
        <v>88</v>
      </c>
      <c r="C10" s="189" t="s">
        <v>87</v>
      </c>
      <c r="D10" s="188"/>
      <c r="E10" s="190" t="n">
        <f aca="false">'сезонный объем'!$D21</f>
        <v>0.14</v>
      </c>
      <c r="F10" s="191" t="n">
        <f aca="false">'сезонный объем'!$E21</f>
        <v>35.84</v>
      </c>
      <c r="G10" s="192" t="n">
        <v>0.23</v>
      </c>
      <c r="H10" s="193" t="n">
        <f aca="false">F10*G10</f>
        <v>8.2432</v>
      </c>
      <c r="I10" s="192" t="n">
        <v>0.28</v>
      </c>
      <c r="J10" s="194" t="n">
        <f aca="false">F10*I10</f>
        <v>10.0352</v>
      </c>
      <c r="K10" s="192" t="n">
        <v>0.3</v>
      </c>
      <c r="L10" s="194" t="n">
        <f aca="false">F10*K10</f>
        <v>10.752</v>
      </c>
      <c r="M10" s="192" t="n">
        <v>0.19</v>
      </c>
      <c r="N10" s="194" t="n">
        <f aca="false">M10*F10</f>
        <v>6.8096</v>
      </c>
      <c r="O10" s="195" t="n">
        <f aca="false">G10+I10+K10+M10</f>
        <v>1</v>
      </c>
      <c r="P10" s="196" t="n">
        <f aca="false">H10+J10+L10+N10</f>
        <v>35.84</v>
      </c>
    </row>
    <row r="11" customFormat="false" ht="14.5" hidden="false" customHeight="false" outlineLevel="0" collapsed="false">
      <c r="A11" s="21" t="n">
        <v>6</v>
      </c>
      <c r="B11" s="91" t="s">
        <v>89</v>
      </c>
      <c r="C11" s="22" t="s">
        <v>87</v>
      </c>
      <c r="D11" s="91"/>
      <c r="E11" s="197" t="n">
        <f aca="false">'сезонный объем'!$D22</f>
        <v>0.14</v>
      </c>
      <c r="F11" s="198" t="n">
        <f aca="false">'сезонный объем'!$E22</f>
        <v>35.84</v>
      </c>
      <c r="G11" s="199" t="n">
        <v>0.3</v>
      </c>
      <c r="H11" s="200" t="n">
        <f aca="false">F11*G11</f>
        <v>10.752</v>
      </c>
      <c r="I11" s="199" t="n">
        <v>0.2</v>
      </c>
      <c r="J11" s="201" t="n">
        <f aca="false">F11*I11</f>
        <v>7.168</v>
      </c>
      <c r="K11" s="199" t="n">
        <v>0.3</v>
      </c>
      <c r="L11" s="201" t="n">
        <f aca="false">F11*K11</f>
        <v>10.752</v>
      </c>
      <c r="M11" s="199" t="n">
        <v>0.2</v>
      </c>
      <c r="N11" s="201" t="n">
        <f aca="false">M11*F11</f>
        <v>7.168</v>
      </c>
      <c r="O11" s="202" t="n">
        <f aca="false">G11+I11+K11+M11</f>
        <v>1</v>
      </c>
      <c r="P11" s="104" t="n">
        <f aca="false">H11+J11+L11+N11</f>
        <v>35.84</v>
      </c>
    </row>
    <row r="12" customFormat="false" ht="14.5" hidden="false" customHeight="false" outlineLevel="0" collapsed="false">
      <c r="A12" s="187" t="n">
        <v>7</v>
      </c>
      <c r="B12" s="188" t="s">
        <v>90</v>
      </c>
      <c r="C12" s="189" t="s">
        <v>91</v>
      </c>
      <c r="D12" s="188"/>
      <c r="E12" s="190" t="n">
        <f aca="false">'сезонный объем'!$D23</f>
        <v>0.14</v>
      </c>
      <c r="F12" s="191" t="n">
        <f aca="false">'сезонный объем'!$E23</f>
        <v>35.84</v>
      </c>
      <c r="G12" s="192" t="n">
        <v>0.3</v>
      </c>
      <c r="H12" s="193" t="n">
        <f aca="false">F12*G12</f>
        <v>10.752</v>
      </c>
      <c r="I12" s="192" t="n">
        <v>0.3</v>
      </c>
      <c r="J12" s="194" t="n">
        <f aca="false">F12*I12</f>
        <v>10.752</v>
      </c>
      <c r="K12" s="192" t="n">
        <v>0.25</v>
      </c>
      <c r="L12" s="194" t="n">
        <f aca="false">F12*K12</f>
        <v>8.96</v>
      </c>
      <c r="M12" s="192" t="n">
        <v>0.15</v>
      </c>
      <c r="N12" s="194" t="n">
        <f aca="false">M12*F12</f>
        <v>5.376</v>
      </c>
      <c r="O12" s="195" t="n">
        <f aca="false">G12+I12+K12+M12</f>
        <v>1</v>
      </c>
      <c r="P12" s="196" t="n">
        <f aca="false">H12+J12+L12+N12</f>
        <v>35.84</v>
      </c>
    </row>
    <row r="13" customFormat="false" ht="14.5" hidden="false" customHeight="false" outlineLevel="0" collapsed="false">
      <c r="A13" s="21" t="n">
        <v>8</v>
      </c>
      <c r="B13" s="91" t="s">
        <v>92</v>
      </c>
      <c r="C13" s="22" t="s">
        <v>93</v>
      </c>
      <c r="D13" s="91"/>
      <c r="E13" s="197" t="n">
        <f aca="false">'сезонный объем'!$D24</f>
        <v>0.11</v>
      </c>
      <c r="F13" s="198" t="n">
        <f aca="false">'сезонный объем'!$E24</f>
        <v>28.16</v>
      </c>
      <c r="G13" s="203" t="n">
        <v>0.35</v>
      </c>
      <c r="H13" s="204" t="n">
        <f aca="false">F13*G13</f>
        <v>9.856</v>
      </c>
      <c r="I13" s="203" t="n">
        <v>0.15</v>
      </c>
      <c r="J13" s="205" t="n">
        <f aca="false">F13*I13</f>
        <v>4.224</v>
      </c>
      <c r="K13" s="203" t="n">
        <v>0.2</v>
      </c>
      <c r="L13" s="205" t="n">
        <f aca="false">F13*K13</f>
        <v>5.632</v>
      </c>
      <c r="M13" s="203" t="n">
        <v>0.3</v>
      </c>
      <c r="N13" s="205" t="n">
        <f aca="false">M13*F13</f>
        <v>8.448</v>
      </c>
      <c r="O13" s="202" t="n">
        <f aca="false">G13+I13+K13+M13</f>
        <v>1</v>
      </c>
      <c r="P13" s="104" t="n">
        <f aca="false">H13+J13+L13+N13</f>
        <v>28.16</v>
      </c>
    </row>
  </sheetData>
  <mergeCells count="13">
    <mergeCell ref="A2:A5"/>
    <mergeCell ref="B2:B5"/>
    <mergeCell ref="C2:C5"/>
    <mergeCell ref="D2:D5"/>
    <mergeCell ref="E2:F3"/>
    <mergeCell ref="G2:N2"/>
    <mergeCell ref="G3:N3"/>
    <mergeCell ref="E4:E5"/>
    <mergeCell ref="F4:F5"/>
    <mergeCell ref="G4:H4"/>
    <mergeCell ref="I4:J4"/>
    <mergeCell ref="K4:L4"/>
    <mergeCell ref="M4:N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I40"/>
  <sheetViews>
    <sheetView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E39" activeCellId="0" sqref="E39"/>
    </sheetView>
  </sheetViews>
  <sheetFormatPr defaultRowHeight="14.5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40.72"/>
    <col collapsed="false" customWidth="true" hidden="false" outlineLevel="0" max="3" min="3" style="0" width="4.44"/>
    <col collapsed="false" customWidth="true" hidden="false" outlineLevel="0" max="35" min="4" style="0" width="4.56"/>
    <col collapsed="false" customWidth="true" hidden="false" outlineLevel="0" max="1025" min="36" style="0" width="8.63"/>
  </cols>
  <sheetData>
    <row r="3" customFormat="false" ht="14.5" hidden="false" customHeight="false" outlineLevel="0" collapsed="false">
      <c r="B3" s="206" t="s">
        <v>113</v>
      </c>
      <c r="C3" s="206"/>
      <c r="D3" s="207" t="n">
        <v>1</v>
      </c>
      <c r="E3" s="207"/>
      <c r="F3" s="207"/>
      <c r="G3" s="207"/>
      <c r="H3" s="208" t="n">
        <v>2</v>
      </c>
      <c r="I3" s="208"/>
      <c r="J3" s="208"/>
      <c r="K3" s="208"/>
      <c r="L3" s="208" t="n">
        <v>3</v>
      </c>
      <c r="M3" s="208"/>
      <c r="N3" s="208"/>
      <c r="O3" s="208"/>
      <c r="P3" s="208" t="n">
        <v>4</v>
      </c>
      <c r="Q3" s="208"/>
      <c r="R3" s="208"/>
      <c r="S3" s="208"/>
      <c r="T3" s="208" t="n">
        <v>5</v>
      </c>
      <c r="U3" s="208"/>
      <c r="V3" s="208"/>
      <c r="W3" s="208"/>
      <c r="X3" s="208" t="n">
        <v>6</v>
      </c>
      <c r="Y3" s="208"/>
      <c r="Z3" s="208"/>
      <c r="AA3" s="208"/>
      <c r="AB3" s="208" t="n">
        <v>7</v>
      </c>
      <c r="AC3" s="208"/>
      <c r="AD3" s="208"/>
      <c r="AE3" s="208"/>
      <c r="AF3" s="209" t="n">
        <v>8</v>
      </c>
      <c r="AG3" s="209"/>
      <c r="AH3" s="209"/>
      <c r="AI3" s="209"/>
    </row>
    <row r="4" customFormat="false" ht="14.5" hidden="false" customHeight="false" outlineLevel="0" collapsed="false">
      <c r="B4" s="210" t="s">
        <v>52</v>
      </c>
      <c r="C4" s="210"/>
      <c r="D4" s="211" t="s">
        <v>83</v>
      </c>
      <c r="E4" s="211"/>
      <c r="F4" s="211"/>
      <c r="G4" s="211"/>
      <c r="H4" s="212" t="s">
        <v>83</v>
      </c>
      <c r="I4" s="212"/>
      <c r="J4" s="212"/>
      <c r="K4" s="212"/>
      <c r="L4" s="212" t="s">
        <v>83</v>
      </c>
      <c r="M4" s="212"/>
      <c r="N4" s="212"/>
      <c r="O4" s="212"/>
      <c r="P4" s="213" t="s">
        <v>87</v>
      </c>
      <c r="Q4" s="213"/>
      <c r="R4" s="213"/>
      <c r="S4" s="213"/>
      <c r="T4" s="213" t="s">
        <v>87</v>
      </c>
      <c r="U4" s="213"/>
      <c r="V4" s="213"/>
      <c r="W4" s="213"/>
      <c r="X4" s="213" t="s">
        <v>87</v>
      </c>
      <c r="Y4" s="213"/>
      <c r="Z4" s="213"/>
      <c r="AA4" s="213"/>
      <c r="AB4" s="214" t="s">
        <v>91</v>
      </c>
      <c r="AC4" s="214"/>
      <c r="AD4" s="214"/>
      <c r="AE4" s="214"/>
      <c r="AF4" s="215" t="s">
        <v>93</v>
      </c>
      <c r="AG4" s="215"/>
      <c r="AH4" s="215"/>
      <c r="AI4" s="215"/>
    </row>
    <row r="5" customFormat="false" ht="14.5" hidden="false" customHeight="false" outlineLevel="0" collapsed="false">
      <c r="B5" s="210" t="s">
        <v>114</v>
      </c>
      <c r="C5" s="210"/>
      <c r="D5" s="216" t="s">
        <v>115</v>
      </c>
      <c r="E5" s="216"/>
      <c r="F5" s="216"/>
      <c r="G5" s="216"/>
      <c r="H5" s="217" t="s">
        <v>116</v>
      </c>
      <c r="I5" s="217"/>
      <c r="J5" s="217"/>
      <c r="K5" s="217"/>
      <c r="L5" s="217" t="s">
        <v>117</v>
      </c>
      <c r="M5" s="217"/>
      <c r="N5" s="217"/>
      <c r="O5" s="217"/>
      <c r="P5" s="218" t="s">
        <v>118</v>
      </c>
      <c r="Q5" s="218"/>
      <c r="R5" s="218"/>
      <c r="S5" s="218"/>
      <c r="T5" s="218" t="s">
        <v>119</v>
      </c>
      <c r="U5" s="218"/>
      <c r="V5" s="218"/>
      <c r="W5" s="218"/>
      <c r="X5" s="218" t="s">
        <v>120</v>
      </c>
      <c r="Y5" s="218"/>
      <c r="Z5" s="218"/>
      <c r="AA5" s="218"/>
      <c r="AB5" s="219" t="s">
        <v>121</v>
      </c>
      <c r="AC5" s="219"/>
      <c r="AD5" s="219"/>
      <c r="AE5" s="219"/>
      <c r="AF5" s="220" t="s">
        <v>122</v>
      </c>
      <c r="AG5" s="220"/>
      <c r="AH5" s="220"/>
      <c r="AI5" s="220"/>
    </row>
    <row r="6" customFormat="false" ht="14.5" hidden="false" customHeight="false" outlineLevel="0" collapsed="false">
      <c r="B6" s="210" t="s">
        <v>51</v>
      </c>
      <c r="C6" s="210"/>
      <c r="D6" s="211" t="str">
        <f aca="false">'сезонный объем'!$B17</f>
        <v>04.03-31.03</v>
      </c>
      <c r="E6" s="211"/>
      <c r="F6" s="211"/>
      <c r="G6" s="211"/>
      <c r="H6" s="212" t="str">
        <f aca="false">'сезонный объем'!$B18</f>
        <v>01.04-28.04</v>
      </c>
      <c r="I6" s="212"/>
      <c r="J6" s="212"/>
      <c r="K6" s="212"/>
      <c r="L6" s="212" t="str">
        <f aca="false">'сезонный объем'!$B19</f>
        <v>29.04-26.05</v>
      </c>
      <c r="M6" s="212"/>
      <c r="N6" s="212"/>
      <c r="O6" s="212"/>
      <c r="P6" s="213" t="str">
        <f aca="false">'сезонный объем'!$B20</f>
        <v>27.05-23.06</v>
      </c>
      <c r="Q6" s="213"/>
      <c r="R6" s="213"/>
      <c r="S6" s="213"/>
      <c r="T6" s="213" t="str">
        <f aca="false">'сезонный объем'!$B21</f>
        <v>24.06-21.07</v>
      </c>
      <c r="U6" s="213"/>
      <c r="V6" s="213"/>
      <c r="W6" s="213"/>
      <c r="X6" s="213" t="str">
        <f aca="false">'сезонный объем'!$B22</f>
        <v>22.07-18.08</v>
      </c>
      <c r="Y6" s="213"/>
      <c r="Z6" s="213"/>
      <c r="AA6" s="213"/>
      <c r="AB6" s="214" t="str">
        <f aca="false">'сезонный объем'!$B23</f>
        <v>19.08-15.09</v>
      </c>
      <c r="AC6" s="214"/>
      <c r="AD6" s="214"/>
      <c r="AE6" s="214"/>
      <c r="AF6" s="215" t="str">
        <f aca="false">'сезонный объем'!$B24</f>
        <v>16.09-13.10</v>
      </c>
      <c r="AG6" s="215"/>
      <c r="AH6" s="215"/>
      <c r="AI6" s="215"/>
    </row>
    <row r="7" customFormat="false" ht="14.5" hidden="false" customHeight="false" outlineLevel="0" collapsed="false">
      <c r="B7" s="210" t="s">
        <v>123</v>
      </c>
      <c r="C7" s="210"/>
      <c r="D7" s="221" t="n">
        <f aca="false">'сезонный объем'!$D17</f>
        <v>0.1</v>
      </c>
      <c r="E7" s="221"/>
      <c r="F7" s="221"/>
      <c r="G7" s="221"/>
      <c r="H7" s="222" t="n">
        <f aca="false">'сезонный объем'!$D18</f>
        <v>0.11</v>
      </c>
      <c r="I7" s="222"/>
      <c r="J7" s="222"/>
      <c r="K7" s="222"/>
      <c r="L7" s="222" t="n">
        <f aca="false">'сезонный объем'!$D19</f>
        <v>0.13</v>
      </c>
      <c r="M7" s="222"/>
      <c r="N7" s="222"/>
      <c r="O7" s="222"/>
      <c r="P7" s="223" t="n">
        <f aca="false">'сезонный объем'!$D20</f>
        <v>0.13</v>
      </c>
      <c r="Q7" s="223"/>
      <c r="R7" s="223"/>
      <c r="S7" s="223"/>
      <c r="T7" s="223" t="n">
        <f aca="false">'сезонный объем'!$D21</f>
        <v>0.14</v>
      </c>
      <c r="U7" s="223"/>
      <c r="V7" s="223"/>
      <c r="W7" s="223"/>
      <c r="X7" s="223" t="n">
        <f aca="false">'сезонный объем'!$D22</f>
        <v>0.14</v>
      </c>
      <c r="Y7" s="223"/>
      <c r="Z7" s="223"/>
      <c r="AA7" s="223"/>
      <c r="AB7" s="224" t="n">
        <f aca="false">'сезонный объем'!$D23</f>
        <v>0.14</v>
      </c>
      <c r="AC7" s="224"/>
      <c r="AD7" s="224"/>
      <c r="AE7" s="224"/>
      <c r="AF7" s="225" t="n">
        <f aca="false">'сезонный объем'!$D24</f>
        <v>0.11</v>
      </c>
      <c r="AG7" s="225"/>
      <c r="AH7" s="225"/>
      <c r="AI7" s="225"/>
    </row>
    <row r="8" customFormat="false" ht="14.5" hidden="false" customHeight="false" outlineLevel="0" collapsed="false">
      <c r="B8" s="210" t="s">
        <v>124</v>
      </c>
      <c r="C8" s="210"/>
      <c r="D8" s="226" t="n">
        <f aca="false">'сезонный объем'!$E17</f>
        <v>25.6</v>
      </c>
      <c r="E8" s="226"/>
      <c r="F8" s="226"/>
      <c r="G8" s="226"/>
      <c r="H8" s="227" t="n">
        <f aca="false">'сезонный объем'!$E18</f>
        <v>28.16</v>
      </c>
      <c r="I8" s="227"/>
      <c r="J8" s="227"/>
      <c r="K8" s="227"/>
      <c r="L8" s="227" t="n">
        <f aca="false">'сезонный объем'!$E19</f>
        <v>33.28</v>
      </c>
      <c r="M8" s="227"/>
      <c r="N8" s="227"/>
      <c r="O8" s="227"/>
      <c r="P8" s="228" t="n">
        <f aca="false">'сезонный объем'!$E20</f>
        <v>33.28</v>
      </c>
      <c r="Q8" s="228"/>
      <c r="R8" s="228"/>
      <c r="S8" s="228"/>
      <c r="T8" s="228" t="n">
        <f aca="false">'сезонный объем'!$E21</f>
        <v>35.84</v>
      </c>
      <c r="U8" s="228"/>
      <c r="V8" s="228"/>
      <c r="W8" s="228"/>
      <c r="X8" s="228" t="n">
        <f aca="false">'сезонный объем'!$E22</f>
        <v>35.84</v>
      </c>
      <c r="Y8" s="228"/>
      <c r="Z8" s="228"/>
      <c r="AA8" s="228"/>
      <c r="AB8" s="229" t="n">
        <f aca="false">'сезонный объем'!$E23</f>
        <v>35.84</v>
      </c>
      <c r="AC8" s="229"/>
      <c r="AD8" s="229"/>
      <c r="AE8" s="229"/>
      <c r="AF8" s="230" t="n">
        <f aca="false">'сезонный объем'!$E24</f>
        <v>28.16</v>
      </c>
      <c r="AG8" s="230"/>
      <c r="AH8" s="230"/>
      <c r="AI8" s="230"/>
    </row>
    <row r="9" customFormat="false" ht="14.5" hidden="false" customHeight="false" outlineLevel="0" collapsed="false">
      <c r="B9" s="210" t="s">
        <v>110</v>
      </c>
      <c r="C9" s="210"/>
      <c r="D9" s="231" t="n">
        <v>1</v>
      </c>
      <c r="E9" s="232" t="n">
        <v>2</v>
      </c>
      <c r="F9" s="233" t="n">
        <v>3</v>
      </c>
      <c r="G9" s="234" t="n">
        <v>4</v>
      </c>
      <c r="H9" s="235" t="n">
        <v>5</v>
      </c>
      <c r="I9" s="232" t="n">
        <v>6</v>
      </c>
      <c r="J9" s="233" t="n">
        <v>7</v>
      </c>
      <c r="K9" s="234" t="n">
        <v>8</v>
      </c>
      <c r="L9" s="235" t="n">
        <v>9</v>
      </c>
      <c r="M9" s="232" t="n">
        <v>10</v>
      </c>
      <c r="N9" s="233" t="n">
        <v>11</v>
      </c>
      <c r="O9" s="234" t="n">
        <v>12</v>
      </c>
      <c r="P9" s="235" t="n">
        <v>13</v>
      </c>
      <c r="Q9" s="232" t="n">
        <v>14</v>
      </c>
      <c r="R9" s="233" t="n">
        <v>15</v>
      </c>
      <c r="S9" s="234" t="n">
        <v>16</v>
      </c>
      <c r="T9" s="235" t="n">
        <v>17</v>
      </c>
      <c r="U9" s="232" t="n">
        <v>18</v>
      </c>
      <c r="V9" s="233" t="n">
        <v>19</v>
      </c>
      <c r="W9" s="234" t="n">
        <v>20</v>
      </c>
      <c r="X9" s="235" t="n">
        <v>21</v>
      </c>
      <c r="Y9" s="232" t="n">
        <v>22</v>
      </c>
      <c r="Z9" s="233" t="n">
        <v>23</v>
      </c>
      <c r="AA9" s="234" t="n">
        <v>24</v>
      </c>
      <c r="AB9" s="235" t="n">
        <v>25</v>
      </c>
      <c r="AC9" s="232" t="n">
        <v>26</v>
      </c>
      <c r="AD9" s="233" t="n">
        <v>27</v>
      </c>
      <c r="AE9" s="234" t="n">
        <v>28</v>
      </c>
      <c r="AF9" s="235" t="n">
        <v>29</v>
      </c>
      <c r="AG9" s="232" t="n">
        <v>30</v>
      </c>
      <c r="AH9" s="233" t="n">
        <v>31</v>
      </c>
      <c r="AI9" s="236" t="n">
        <v>32</v>
      </c>
    </row>
    <row r="10" customFormat="false" ht="14.5" hidden="false" customHeight="false" outlineLevel="0" collapsed="false">
      <c r="B10" s="210" t="s">
        <v>125</v>
      </c>
      <c r="C10" s="210"/>
      <c r="D10" s="237" t="n">
        <f aca="false">'структура 4-х недельного цикла'!$G6</f>
        <v>0.23</v>
      </c>
      <c r="E10" s="238" t="n">
        <f aca="false">'структура 4-х недельного цикла'!$I6</f>
        <v>0.28</v>
      </c>
      <c r="F10" s="239" t="n">
        <f aca="false">'структура 4-х недельного цикла'!$K6</f>
        <v>0.3</v>
      </c>
      <c r="G10" s="240" t="n">
        <f aca="false">'структура 4-х недельного цикла'!$M6</f>
        <v>0.19</v>
      </c>
      <c r="H10" s="241" t="n">
        <f aca="false">'структура 4-х недельного цикла'!$G7</f>
        <v>0.23</v>
      </c>
      <c r="I10" s="238" t="n">
        <f aca="false">'структура 4-х недельного цикла'!$I7</f>
        <v>0.28</v>
      </c>
      <c r="J10" s="239" t="n">
        <f aca="false">'структура 4-х недельного цикла'!$K7</f>
        <v>0.3</v>
      </c>
      <c r="K10" s="240" t="n">
        <f aca="false">'структура 4-х недельного цикла'!$M7</f>
        <v>0.19</v>
      </c>
      <c r="L10" s="241" t="n">
        <f aca="false">'структура 4-х недельного цикла'!$G8</f>
        <v>0.23</v>
      </c>
      <c r="M10" s="238" t="n">
        <f aca="false">'структура 4-х недельного цикла'!$I8</f>
        <v>0.28</v>
      </c>
      <c r="N10" s="239" t="n">
        <f aca="false">'структура 4-х недельного цикла'!$K8</f>
        <v>0.3</v>
      </c>
      <c r="O10" s="240" t="n">
        <f aca="false">'структура 4-х недельного цикла'!$M8</f>
        <v>0.19</v>
      </c>
      <c r="P10" s="241" t="n">
        <f aca="false">'структура 4-х недельного цикла'!$G9</f>
        <v>0.23</v>
      </c>
      <c r="Q10" s="238" t="n">
        <f aca="false">'структура 4-х недельного цикла'!$I9</f>
        <v>0.28</v>
      </c>
      <c r="R10" s="239" t="n">
        <f aca="false">'структура 4-х недельного цикла'!$K9</f>
        <v>0.3</v>
      </c>
      <c r="S10" s="240" t="n">
        <f aca="false">'структура 4-х недельного цикла'!$M9</f>
        <v>0.19</v>
      </c>
      <c r="T10" s="241" t="n">
        <f aca="false">'структура 4-х недельного цикла'!$G10</f>
        <v>0.23</v>
      </c>
      <c r="U10" s="238" t="n">
        <f aca="false">'структура 4-х недельного цикла'!$I10</f>
        <v>0.28</v>
      </c>
      <c r="V10" s="239" t="n">
        <f aca="false">'структура 4-х недельного цикла'!$K10</f>
        <v>0.3</v>
      </c>
      <c r="W10" s="240" t="n">
        <f aca="false">'структура 4-х недельного цикла'!$M10</f>
        <v>0.19</v>
      </c>
      <c r="X10" s="241" t="n">
        <f aca="false">'структура 4-х недельного цикла'!$G11</f>
        <v>0.3</v>
      </c>
      <c r="Y10" s="238" t="n">
        <f aca="false">'структура 4-х недельного цикла'!$I11</f>
        <v>0.2</v>
      </c>
      <c r="Z10" s="239" t="n">
        <f aca="false">'структура 4-х недельного цикла'!$K11</f>
        <v>0.3</v>
      </c>
      <c r="AA10" s="240" t="n">
        <f aca="false">'структура 4-х недельного цикла'!$M11</f>
        <v>0.2</v>
      </c>
      <c r="AB10" s="241" t="n">
        <f aca="false">'структура 4-х недельного цикла'!$G12</f>
        <v>0.3</v>
      </c>
      <c r="AC10" s="238" t="n">
        <f aca="false">'структура 4-х недельного цикла'!$I12</f>
        <v>0.3</v>
      </c>
      <c r="AD10" s="239" t="n">
        <f aca="false">'структура 4-х недельного цикла'!$K12</f>
        <v>0.25</v>
      </c>
      <c r="AE10" s="240" t="n">
        <f aca="false">'структура 4-х недельного цикла'!$M12</f>
        <v>0.15</v>
      </c>
      <c r="AF10" s="241" t="n">
        <f aca="false">'структура 4-х недельного цикла'!$G13</f>
        <v>0.35</v>
      </c>
      <c r="AG10" s="238" t="n">
        <f aca="false">'структура 4-х недельного цикла'!$I13</f>
        <v>0.15</v>
      </c>
      <c r="AH10" s="239" t="n">
        <f aca="false">'структура 4-х недельного цикла'!$K13</f>
        <v>0.2</v>
      </c>
      <c r="AI10" s="242" t="n">
        <f aca="false">'структура 4-х недельного цикла'!$M13</f>
        <v>0.3</v>
      </c>
    </row>
    <row r="11" customFormat="false" ht="14.5" hidden="false" customHeight="false" outlineLevel="0" collapsed="false">
      <c r="B11" s="243" t="s">
        <v>126</v>
      </c>
      <c r="C11" s="243"/>
      <c r="D11" s="244" t="n">
        <f aca="false">D10*D8</f>
        <v>5.888</v>
      </c>
      <c r="E11" s="245" t="n">
        <f aca="false">E10*D8</f>
        <v>7.168</v>
      </c>
      <c r="F11" s="246" t="n">
        <f aca="false">F10*D8</f>
        <v>7.68</v>
      </c>
      <c r="G11" s="247" t="n">
        <f aca="false">G10*D8</f>
        <v>4.864</v>
      </c>
      <c r="H11" s="248" t="n">
        <f aca="false">H10*H8</f>
        <v>6.4768</v>
      </c>
      <c r="I11" s="245" t="n">
        <f aca="false">I10*H8</f>
        <v>7.8848</v>
      </c>
      <c r="J11" s="246" t="n">
        <f aca="false">J10*H8</f>
        <v>8.448</v>
      </c>
      <c r="K11" s="247" t="n">
        <f aca="false">K10*H8</f>
        <v>5.3504</v>
      </c>
      <c r="L11" s="249" t="n">
        <f aca="false">L10*L8</f>
        <v>7.6544</v>
      </c>
      <c r="M11" s="245" t="n">
        <f aca="false">M10*L8</f>
        <v>9.3184</v>
      </c>
      <c r="N11" s="246" t="n">
        <f aca="false">N10*L8</f>
        <v>9.984</v>
      </c>
      <c r="O11" s="247" t="n">
        <f aca="false">O10*L8</f>
        <v>6.3232</v>
      </c>
      <c r="P11" s="248" t="n">
        <f aca="false">P10*P8</f>
        <v>7.6544</v>
      </c>
      <c r="Q11" s="245" t="n">
        <f aca="false">Q10*P8</f>
        <v>9.3184</v>
      </c>
      <c r="R11" s="246" t="n">
        <f aca="false">R10*P8</f>
        <v>9.984</v>
      </c>
      <c r="S11" s="247" t="n">
        <f aca="false">S10*P8</f>
        <v>6.3232</v>
      </c>
      <c r="T11" s="248" t="n">
        <f aca="false">T10*T8</f>
        <v>8.2432</v>
      </c>
      <c r="U11" s="245" t="n">
        <f aca="false">U10*T8</f>
        <v>10.0352</v>
      </c>
      <c r="V11" s="246" t="n">
        <f aca="false">V10*T8</f>
        <v>10.752</v>
      </c>
      <c r="W11" s="247" t="n">
        <f aca="false">W10*T8</f>
        <v>6.8096</v>
      </c>
      <c r="X11" s="248" t="n">
        <f aca="false">X10*X8</f>
        <v>10.752</v>
      </c>
      <c r="Y11" s="245" t="n">
        <f aca="false">Y10*X8</f>
        <v>7.168</v>
      </c>
      <c r="Z11" s="246" t="n">
        <f aca="false">Z10*X8</f>
        <v>10.752</v>
      </c>
      <c r="AA11" s="247" t="n">
        <f aca="false">AA10*X8</f>
        <v>7.168</v>
      </c>
      <c r="AB11" s="248" t="n">
        <f aca="false">AB10*AB8</f>
        <v>10.752</v>
      </c>
      <c r="AC11" s="245" t="n">
        <f aca="false">AC10*AB8</f>
        <v>10.752</v>
      </c>
      <c r="AD11" s="246" t="n">
        <f aca="false">AD10*AB8</f>
        <v>8.96</v>
      </c>
      <c r="AE11" s="247" t="n">
        <f aca="false">AE10*AB8</f>
        <v>5.376</v>
      </c>
      <c r="AF11" s="248" t="n">
        <f aca="false">AF10*AF8</f>
        <v>9.856</v>
      </c>
      <c r="AG11" s="245" t="n">
        <f aca="false">AG10*AF8</f>
        <v>4.224</v>
      </c>
      <c r="AH11" s="246" t="n">
        <f aca="false">AH10*AF8</f>
        <v>5.632</v>
      </c>
      <c r="AI11" s="250" t="n">
        <f aca="false">AI10*AF8</f>
        <v>8.448</v>
      </c>
    </row>
    <row r="12" customFormat="false" ht="14.5" hidden="false" customHeight="false" outlineLevel="0" collapsed="false"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3"/>
      <c r="AC12" s="253"/>
      <c r="AD12" s="253"/>
      <c r="AE12" s="253"/>
      <c r="AF12" s="254"/>
      <c r="AG12" s="254"/>
      <c r="AH12" s="254"/>
      <c r="AI12" s="254"/>
    </row>
    <row r="13" customFormat="false" ht="14.4" hidden="false" customHeight="true" outlineLevel="0" collapsed="false">
      <c r="B13" s="255" t="s">
        <v>98</v>
      </c>
      <c r="C13" s="256" t="s">
        <v>77</v>
      </c>
      <c r="D13" s="257" t="n">
        <f aca="false">'сезонный объем'!$G17</f>
        <v>8.96</v>
      </c>
      <c r="E13" s="257"/>
      <c r="F13" s="257"/>
      <c r="G13" s="257"/>
      <c r="H13" s="258" t="n">
        <f aca="false">'сезонный объем'!$G18</f>
        <v>9.856</v>
      </c>
      <c r="I13" s="258"/>
      <c r="J13" s="258"/>
      <c r="K13" s="258"/>
      <c r="L13" s="258" t="n">
        <f aca="false">'сезонный объем'!$G19</f>
        <v>11.648</v>
      </c>
      <c r="M13" s="258"/>
      <c r="N13" s="258"/>
      <c r="O13" s="258"/>
      <c r="P13" s="258" t="n">
        <f aca="false">'сезонный объем'!$G20</f>
        <v>13.312</v>
      </c>
      <c r="Q13" s="258"/>
      <c r="R13" s="258"/>
      <c r="S13" s="258"/>
      <c r="T13" s="259" t="n">
        <f aca="false">'сезонный объем'!$G21</f>
        <v>14.336</v>
      </c>
      <c r="U13" s="259"/>
      <c r="V13" s="259"/>
      <c r="W13" s="259"/>
      <c r="X13" s="258" t="n">
        <f aca="false">'сезонный объем'!$G22</f>
        <v>12.544</v>
      </c>
      <c r="Y13" s="258"/>
      <c r="Z13" s="258"/>
      <c r="AA13" s="258"/>
      <c r="AB13" s="258" t="n">
        <f aca="false">'сезонный объем'!$G23</f>
        <v>16.128</v>
      </c>
      <c r="AC13" s="258"/>
      <c r="AD13" s="258"/>
      <c r="AE13" s="258"/>
      <c r="AF13" s="259" t="n">
        <f aca="false">'сезонный объем'!$G24</f>
        <v>12.672</v>
      </c>
      <c r="AG13" s="259"/>
      <c r="AH13" s="259"/>
      <c r="AI13" s="259"/>
    </row>
    <row r="14" customFormat="false" ht="14.5" hidden="false" customHeight="false" outlineLevel="0" collapsed="false">
      <c r="B14" s="255"/>
      <c r="C14" s="260" t="s">
        <v>127</v>
      </c>
      <c r="D14" s="261" t="n">
        <f aca="false">D13*60</f>
        <v>537.6</v>
      </c>
      <c r="E14" s="261"/>
      <c r="F14" s="261"/>
      <c r="G14" s="261"/>
      <c r="H14" s="262" t="n">
        <f aca="false">H13*60</f>
        <v>591.36</v>
      </c>
      <c r="I14" s="262"/>
      <c r="J14" s="262"/>
      <c r="K14" s="262"/>
      <c r="L14" s="263" t="n">
        <f aca="false">L13*60</f>
        <v>698.88</v>
      </c>
      <c r="M14" s="263"/>
      <c r="N14" s="263"/>
      <c r="O14" s="263"/>
      <c r="P14" s="262" t="n">
        <f aca="false">P13*60</f>
        <v>798.72</v>
      </c>
      <c r="Q14" s="262"/>
      <c r="R14" s="262"/>
      <c r="S14" s="262"/>
      <c r="T14" s="264" t="n">
        <f aca="false">T13*60</f>
        <v>860.16</v>
      </c>
      <c r="U14" s="264"/>
      <c r="V14" s="264"/>
      <c r="W14" s="264"/>
      <c r="X14" s="262" t="n">
        <f aca="false">X13*60</f>
        <v>752.64</v>
      </c>
      <c r="Y14" s="262"/>
      <c r="Z14" s="262"/>
      <c r="AA14" s="262"/>
      <c r="AB14" s="262" t="n">
        <f aca="false">AB13*60</f>
        <v>967.68</v>
      </c>
      <c r="AC14" s="262"/>
      <c r="AD14" s="262"/>
      <c r="AE14" s="262"/>
      <c r="AF14" s="264" t="n">
        <f aca="false">AF13*60</f>
        <v>760.32</v>
      </c>
      <c r="AG14" s="264"/>
      <c r="AH14" s="264"/>
      <c r="AI14" s="264"/>
    </row>
    <row r="15" customFormat="false" ht="14.5" hidden="false" customHeight="true" outlineLevel="0" collapsed="false">
      <c r="B15" s="255"/>
      <c r="C15" s="265" t="s">
        <v>127</v>
      </c>
      <c r="D15" s="266" t="n">
        <f aca="false">D14*D10</f>
        <v>123.648</v>
      </c>
      <c r="E15" s="267" t="n">
        <f aca="false">D14*E10</f>
        <v>150.528</v>
      </c>
      <c r="F15" s="268" t="n">
        <f aca="false">D14*F10</f>
        <v>161.28</v>
      </c>
      <c r="G15" s="269" t="n">
        <f aca="false">D14*G10</f>
        <v>102.144</v>
      </c>
      <c r="H15" s="270" t="n">
        <f aca="false">H14*H10</f>
        <v>136.0128</v>
      </c>
      <c r="I15" s="245" t="n">
        <f aca="false">H14*I10</f>
        <v>165.5808</v>
      </c>
      <c r="J15" s="246" t="n">
        <f aca="false">H14*J10</f>
        <v>177.408</v>
      </c>
      <c r="K15" s="247" t="n">
        <f aca="false">H14*K10</f>
        <v>112.3584</v>
      </c>
      <c r="L15" s="248" t="n">
        <f aca="false">L14*L10</f>
        <v>160.7424</v>
      </c>
      <c r="M15" s="245" t="n">
        <f aca="false">L14*M10</f>
        <v>195.6864</v>
      </c>
      <c r="N15" s="246" t="n">
        <f aca="false">L14*N10</f>
        <v>209.664</v>
      </c>
      <c r="O15" s="247" t="n">
        <f aca="false">L14*O10</f>
        <v>132.7872</v>
      </c>
      <c r="P15" s="248" t="n">
        <f aca="false">P14*P10</f>
        <v>183.7056</v>
      </c>
      <c r="Q15" s="245" t="n">
        <f aca="false">P14*Q10</f>
        <v>223.6416</v>
      </c>
      <c r="R15" s="246" t="n">
        <f aca="false">P14*R10</f>
        <v>239.616</v>
      </c>
      <c r="S15" s="247" t="n">
        <f aca="false">P14*S10</f>
        <v>151.7568</v>
      </c>
      <c r="T15" s="248" t="n">
        <f aca="false">T14*T10</f>
        <v>197.8368</v>
      </c>
      <c r="U15" s="245" t="n">
        <f aca="false">T14*U10</f>
        <v>240.8448</v>
      </c>
      <c r="V15" s="246" t="n">
        <f aca="false">T14*V10</f>
        <v>258.048</v>
      </c>
      <c r="W15" s="250" t="n">
        <f aca="false">T14*W10</f>
        <v>163.4304</v>
      </c>
      <c r="X15" s="248" t="n">
        <f aca="false">X14*X10</f>
        <v>225.792</v>
      </c>
      <c r="Y15" s="245" t="n">
        <f aca="false">X14*Y10</f>
        <v>150.528</v>
      </c>
      <c r="Z15" s="246" t="n">
        <f aca="false">X14*Z10</f>
        <v>225.792</v>
      </c>
      <c r="AA15" s="247" t="n">
        <f aca="false">X14*AA10</f>
        <v>150.528</v>
      </c>
      <c r="AB15" s="248" t="n">
        <f aca="false">AB14*AB10</f>
        <v>290.304</v>
      </c>
      <c r="AC15" s="245" t="n">
        <f aca="false">AB14*AC10</f>
        <v>290.304</v>
      </c>
      <c r="AD15" s="246" t="n">
        <f aca="false">AB14*AD10</f>
        <v>241.92</v>
      </c>
      <c r="AE15" s="247" t="n">
        <f aca="false">AB14*AE10</f>
        <v>145.152</v>
      </c>
      <c r="AF15" s="248" t="n">
        <f aca="false">AF14*AF10</f>
        <v>266.112</v>
      </c>
      <c r="AG15" s="245" t="n">
        <f aca="false">AF14*AG10</f>
        <v>114.048</v>
      </c>
      <c r="AH15" s="246" t="n">
        <f aca="false">AF14*AH10</f>
        <v>152.064</v>
      </c>
      <c r="AI15" s="250" t="n">
        <f aca="false">AF14*AI10</f>
        <v>228.096</v>
      </c>
    </row>
    <row r="16" customFormat="false" ht="14.5" hidden="false" customHeight="true" outlineLevel="0" collapsed="false">
      <c r="B16" s="271" t="s">
        <v>99</v>
      </c>
      <c r="C16" s="272" t="s">
        <v>77</v>
      </c>
      <c r="D16" s="273" t="n">
        <f aca="false">'сезонный объем'!$I17</f>
        <v>7.68</v>
      </c>
      <c r="E16" s="273"/>
      <c r="F16" s="273"/>
      <c r="G16" s="273"/>
      <c r="H16" s="273" t="n">
        <f aca="false">'сезонный объем'!$I18</f>
        <v>8.448</v>
      </c>
      <c r="I16" s="273"/>
      <c r="J16" s="273"/>
      <c r="K16" s="273"/>
      <c r="L16" s="274" t="n">
        <f aca="false">'сезонный объем'!$I19</f>
        <v>9.984</v>
      </c>
      <c r="M16" s="274"/>
      <c r="N16" s="274"/>
      <c r="O16" s="274"/>
      <c r="P16" s="274" t="n">
        <f aca="false">'сезонный объем'!$I20</f>
        <v>6.656</v>
      </c>
      <c r="Q16" s="274"/>
      <c r="R16" s="274"/>
      <c r="S16" s="274"/>
      <c r="T16" s="275" t="n">
        <f aca="false">'сезонный объем'!$I21</f>
        <v>7.168</v>
      </c>
      <c r="U16" s="275"/>
      <c r="V16" s="275"/>
      <c r="W16" s="275"/>
      <c r="X16" s="274" t="n">
        <f aca="false">'сезонный объем'!$I22</f>
        <v>7.168</v>
      </c>
      <c r="Y16" s="274"/>
      <c r="Z16" s="274"/>
      <c r="AA16" s="274"/>
      <c r="AB16" s="274" t="n">
        <f aca="false">'сезонный объем'!$I23</f>
        <v>5.376</v>
      </c>
      <c r="AC16" s="274"/>
      <c r="AD16" s="274"/>
      <c r="AE16" s="274"/>
      <c r="AF16" s="275" t="n">
        <f aca="false">'сезонный объем'!$I24</f>
        <v>4.224</v>
      </c>
      <c r="AG16" s="275"/>
      <c r="AH16" s="275"/>
      <c r="AI16" s="275"/>
    </row>
    <row r="17" customFormat="false" ht="14.5" hidden="false" customHeight="true" outlineLevel="0" collapsed="false">
      <c r="B17" s="271"/>
      <c r="C17" s="276" t="s">
        <v>127</v>
      </c>
      <c r="D17" s="277" t="n">
        <f aca="false">D16*60</f>
        <v>460.8</v>
      </c>
      <c r="E17" s="277"/>
      <c r="F17" s="277"/>
      <c r="G17" s="277"/>
      <c r="H17" s="277" t="n">
        <f aca="false">H16*60</f>
        <v>506.88</v>
      </c>
      <c r="I17" s="277"/>
      <c r="J17" s="277"/>
      <c r="K17" s="277"/>
      <c r="L17" s="278" t="n">
        <f aca="false">L16*60</f>
        <v>599.04</v>
      </c>
      <c r="M17" s="278"/>
      <c r="N17" s="278"/>
      <c r="O17" s="278"/>
      <c r="P17" s="278" t="n">
        <f aca="false">P16*60</f>
        <v>399.36</v>
      </c>
      <c r="Q17" s="278"/>
      <c r="R17" s="278"/>
      <c r="S17" s="278"/>
      <c r="T17" s="279" t="n">
        <f aca="false">T16*60</f>
        <v>430.08</v>
      </c>
      <c r="U17" s="279"/>
      <c r="V17" s="279"/>
      <c r="W17" s="279"/>
      <c r="X17" s="278" t="n">
        <f aca="false">X16*60</f>
        <v>430.08</v>
      </c>
      <c r="Y17" s="278"/>
      <c r="Z17" s="278"/>
      <c r="AA17" s="278"/>
      <c r="AB17" s="278" t="n">
        <f aca="false">AB16*60</f>
        <v>322.56</v>
      </c>
      <c r="AC17" s="278"/>
      <c r="AD17" s="278"/>
      <c r="AE17" s="278"/>
      <c r="AF17" s="279" t="n">
        <f aca="false">AF16*60</f>
        <v>253.44</v>
      </c>
      <c r="AG17" s="279"/>
      <c r="AH17" s="279"/>
      <c r="AI17" s="279"/>
    </row>
    <row r="18" customFormat="false" ht="14.5" hidden="false" customHeight="false" outlineLevel="0" collapsed="false">
      <c r="B18" s="271"/>
      <c r="C18" s="280" t="s">
        <v>127</v>
      </c>
      <c r="D18" s="281" t="n">
        <f aca="false">D17*D10</f>
        <v>105.984</v>
      </c>
      <c r="E18" s="282" t="n">
        <f aca="false">D17*E10</f>
        <v>129.024</v>
      </c>
      <c r="F18" s="283" t="n">
        <f aca="false">D17*F10</f>
        <v>138.24</v>
      </c>
      <c r="G18" s="284" t="n">
        <f aca="false">D17*G10</f>
        <v>87.552</v>
      </c>
      <c r="H18" s="285" t="n">
        <f aca="false">H17*H10</f>
        <v>116.5824</v>
      </c>
      <c r="I18" s="286" t="n">
        <f aca="false">H17*I10</f>
        <v>141.9264</v>
      </c>
      <c r="J18" s="287" t="n">
        <f aca="false">H17*J10</f>
        <v>152.064</v>
      </c>
      <c r="K18" s="288" t="n">
        <f aca="false">H17*K10</f>
        <v>96.3072</v>
      </c>
      <c r="L18" s="289" t="n">
        <f aca="false">L17*L10</f>
        <v>137.7792</v>
      </c>
      <c r="M18" s="286" t="n">
        <f aca="false">L17*M10</f>
        <v>167.7312</v>
      </c>
      <c r="N18" s="287" t="n">
        <f aca="false">L17*N10</f>
        <v>179.712</v>
      </c>
      <c r="O18" s="288" t="n">
        <f aca="false">L17*O10</f>
        <v>113.8176</v>
      </c>
      <c r="P18" s="289" t="n">
        <f aca="false">P17*P10</f>
        <v>91.8528</v>
      </c>
      <c r="Q18" s="286" t="n">
        <f aca="false">P17*Q10</f>
        <v>111.8208</v>
      </c>
      <c r="R18" s="287" t="n">
        <f aca="false">P17*R10</f>
        <v>119.808</v>
      </c>
      <c r="S18" s="288" t="n">
        <f aca="false">P17*S10</f>
        <v>75.8784</v>
      </c>
      <c r="T18" s="289" t="n">
        <f aca="false">T17*T10</f>
        <v>98.9184</v>
      </c>
      <c r="U18" s="286" t="n">
        <f aca="false">T17*U10</f>
        <v>120.4224</v>
      </c>
      <c r="V18" s="287" t="n">
        <f aca="false">T17*V10</f>
        <v>129.024</v>
      </c>
      <c r="W18" s="290" t="n">
        <f aca="false">T17*W10</f>
        <v>81.7152</v>
      </c>
      <c r="X18" s="289" t="n">
        <f aca="false">X17*X10</f>
        <v>129.024</v>
      </c>
      <c r="Y18" s="286" t="n">
        <f aca="false">X17*Y10</f>
        <v>86.016</v>
      </c>
      <c r="Z18" s="287" t="n">
        <f aca="false">X17*Z10</f>
        <v>129.024</v>
      </c>
      <c r="AA18" s="288" t="n">
        <f aca="false">X17*AA10</f>
        <v>86.016</v>
      </c>
      <c r="AB18" s="289" t="n">
        <f aca="false">AB17*AB10</f>
        <v>96.768</v>
      </c>
      <c r="AC18" s="286" t="n">
        <f aca="false">AB17*AC10</f>
        <v>96.768</v>
      </c>
      <c r="AD18" s="287" t="n">
        <f aca="false">AB17*AD10</f>
        <v>80.64</v>
      </c>
      <c r="AE18" s="288" t="n">
        <f aca="false">AB17*AE10</f>
        <v>48.384</v>
      </c>
      <c r="AF18" s="289" t="n">
        <f aca="false">AF17*AF10</f>
        <v>88.704</v>
      </c>
      <c r="AG18" s="286" t="n">
        <f aca="false">AF17*AG10</f>
        <v>38.016</v>
      </c>
      <c r="AH18" s="287" t="n">
        <f aca="false">AF17*AH10</f>
        <v>50.688</v>
      </c>
      <c r="AI18" s="290" t="n">
        <f aca="false">AF17*AI10</f>
        <v>76.032</v>
      </c>
    </row>
    <row r="19" customFormat="false" ht="14.5" hidden="false" customHeight="false" outlineLevel="0" collapsed="false">
      <c r="B19" s="291" t="s">
        <v>100</v>
      </c>
      <c r="C19" s="292" t="s">
        <v>77</v>
      </c>
      <c r="D19" s="293" t="n">
        <f aca="false">'сезонный объем'!$K17</f>
        <v>0</v>
      </c>
      <c r="E19" s="293"/>
      <c r="F19" s="293"/>
      <c r="G19" s="293"/>
      <c r="H19" s="293" t="n">
        <f aca="false">'сезонный объем'!$K18</f>
        <v>0</v>
      </c>
      <c r="I19" s="293"/>
      <c r="J19" s="293"/>
      <c r="K19" s="293"/>
      <c r="L19" s="294" t="n">
        <f aca="false">'сезонный объем'!$K19</f>
        <v>0</v>
      </c>
      <c r="M19" s="294"/>
      <c r="N19" s="294"/>
      <c r="O19" s="294"/>
      <c r="P19" s="294" t="n">
        <f aca="false">'сезонный объем'!$K20</f>
        <v>1.3312</v>
      </c>
      <c r="Q19" s="294"/>
      <c r="R19" s="294"/>
      <c r="S19" s="294"/>
      <c r="T19" s="295" t="n">
        <f aca="false">'сезонный объем'!$K21</f>
        <v>1.0752</v>
      </c>
      <c r="U19" s="295"/>
      <c r="V19" s="295"/>
      <c r="W19" s="295"/>
      <c r="X19" s="294" t="n">
        <f aca="false">'сезонный объем'!$K22</f>
        <v>1.0752</v>
      </c>
      <c r="Y19" s="294"/>
      <c r="Z19" s="294"/>
      <c r="AA19" s="294"/>
      <c r="AB19" s="294" t="n">
        <f aca="false">'сезонный объем'!$K23</f>
        <v>0.3584</v>
      </c>
      <c r="AC19" s="294"/>
      <c r="AD19" s="294"/>
      <c r="AE19" s="294"/>
      <c r="AF19" s="295" t="n">
        <f aca="false">'сезонный объем'!$K24</f>
        <v>0.2816</v>
      </c>
      <c r="AG19" s="295"/>
      <c r="AH19" s="295"/>
      <c r="AI19" s="295"/>
    </row>
    <row r="20" customFormat="false" ht="14.5" hidden="false" customHeight="false" outlineLevel="0" collapsed="false">
      <c r="B20" s="291"/>
      <c r="C20" s="296" t="s">
        <v>127</v>
      </c>
      <c r="D20" s="297" t="n">
        <f aca="false">D19*60</f>
        <v>0</v>
      </c>
      <c r="E20" s="297"/>
      <c r="F20" s="297"/>
      <c r="G20" s="297"/>
      <c r="H20" s="297" t="n">
        <f aca="false">H19*60</f>
        <v>0</v>
      </c>
      <c r="I20" s="297"/>
      <c r="J20" s="297"/>
      <c r="K20" s="297"/>
      <c r="L20" s="298" t="n">
        <f aca="false">L19*60</f>
        <v>0</v>
      </c>
      <c r="M20" s="298"/>
      <c r="N20" s="298"/>
      <c r="O20" s="298"/>
      <c r="P20" s="298" t="n">
        <f aca="false">P19*60</f>
        <v>79.872</v>
      </c>
      <c r="Q20" s="298"/>
      <c r="R20" s="298"/>
      <c r="S20" s="298"/>
      <c r="T20" s="299" t="n">
        <f aca="false">T19*60</f>
        <v>64.512</v>
      </c>
      <c r="U20" s="299"/>
      <c r="V20" s="299"/>
      <c r="W20" s="299"/>
      <c r="X20" s="298" t="n">
        <f aca="false">X19*60</f>
        <v>64.512</v>
      </c>
      <c r="Y20" s="298"/>
      <c r="Z20" s="298"/>
      <c r="AA20" s="298"/>
      <c r="AB20" s="298" t="n">
        <f aca="false">AB19*60</f>
        <v>21.504</v>
      </c>
      <c r="AC20" s="298"/>
      <c r="AD20" s="298"/>
      <c r="AE20" s="298"/>
      <c r="AF20" s="299" t="n">
        <f aca="false">AF19*60</f>
        <v>16.896</v>
      </c>
      <c r="AG20" s="299"/>
      <c r="AH20" s="299"/>
      <c r="AI20" s="299"/>
    </row>
    <row r="21" customFormat="false" ht="14.5" hidden="false" customHeight="false" outlineLevel="0" collapsed="false">
      <c r="B21" s="291"/>
      <c r="C21" s="300" t="s">
        <v>127</v>
      </c>
      <c r="D21" s="281" t="n">
        <f aca="false">D20*D10</f>
        <v>0</v>
      </c>
      <c r="E21" s="282" t="n">
        <f aca="false">D20*E10</f>
        <v>0</v>
      </c>
      <c r="F21" s="283" t="n">
        <f aca="false">D20*F10</f>
        <v>0</v>
      </c>
      <c r="G21" s="284" t="n">
        <f aca="false">D20*G10</f>
        <v>0</v>
      </c>
      <c r="H21" s="285" t="n">
        <f aca="false">H20*H10</f>
        <v>0</v>
      </c>
      <c r="I21" s="286" t="n">
        <f aca="false">H20*I10</f>
        <v>0</v>
      </c>
      <c r="J21" s="287" t="n">
        <f aca="false">H20*J10</f>
        <v>0</v>
      </c>
      <c r="K21" s="288" t="n">
        <f aca="false">H20*K10</f>
        <v>0</v>
      </c>
      <c r="L21" s="289" t="n">
        <f aca="false">L20*L10</f>
        <v>0</v>
      </c>
      <c r="M21" s="286" t="n">
        <f aca="false">L20*M10</f>
        <v>0</v>
      </c>
      <c r="N21" s="287" t="n">
        <f aca="false">L20*N10</f>
        <v>0</v>
      </c>
      <c r="O21" s="288" t="n">
        <f aca="false">L20*O10</f>
        <v>0</v>
      </c>
      <c r="P21" s="289" t="n">
        <f aca="false">P20*P10</f>
        <v>18.37056</v>
      </c>
      <c r="Q21" s="286" t="n">
        <f aca="false">P20*Q10</f>
        <v>22.36416</v>
      </c>
      <c r="R21" s="287" t="n">
        <f aca="false">P20*R10</f>
        <v>23.9616</v>
      </c>
      <c r="S21" s="288" t="n">
        <f aca="false">P20*S10</f>
        <v>15.17568</v>
      </c>
      <c r="T21" s="289" t="n">
        <f aca="false">T20*T10</f>
        <v>14.83776</v>
      </c>
      <c r="U21" s="286" t="n">
        <f aca="false">T20*U10</f>
        <v>18.06336</v>
      </c>
      <c r="V21" s="287" t="n">
        <f aca="false">T20*V10</f>
        <v>19.3536</v>
      </c>
      <c r="W21" s="290" t="n">
        <f aca="false">T20*W10</f>
        <v>12.25728</v>
      </c>
      <c r="X21" s="289" t="n">
        <f aca="false">X20*X10</f>
        <v>19.3536</v>
      </c>
      <c r="Y21" s="286" t="n">
        <f aca="false">X20*Y10</f>
        <v>12.9024</v>
      </c>
      <c r="Z21" s="287" t="n">
        <f aca="false">X20*Z10</f>
        <v>19.3536</v>
      </c>
      <c r="AA21" s="288" t="n">
        <f aca="false">X20*AA10</f>
        <v>12.9024</v>
      </c>
      <c r="AB21" s="289" t="n">
        <f aca="false">AB20*AB10</f>
        <v>6.4512</v>
      </c>
      <c r="AC21" s="286" t="n">
        <f aca="false">AB20*AC10</f>
        <v>6.4512</v>
      </c>
      <c r="AD21" s="287" t="n">
        <f aca="false">AB20*AD10</f>
        <v>5.376</v>
      </c>
      <c r="AE21" s="288" t="n">
        <f aca="false">AB20*AE10</f>
        <v>3.2256</v>
      </c>
      <c r="AF21" s="289" t="n">
        <f aca="false">AF20*AF10</f>
        <v>5.9136</v>
      </c>
      <c r="AG21" s="286" t="n">
        <f aca="false">AF20*AG10</f>
        <v>2.5344</v>
      </c>
      <c r="AH21" s="287" t="n">
        <f aca="false">AF20*AH10</f>
        <v>3.3792</v>
      </c>
      <c r="AI21" s="290" t="n">
        <f aca="false">AF20*AI10</f>
        <v>5.0688</v>
      </c>
    </row>
    <row r="22" customFormat="false" ht="14.5" hidden="false" customHeight="false" outlineLevel="0" collapsed="false">
      <c r="B22" s="291" t="s">
        <v>128</v>
      </c>
      <c r="C22" s="292" t="s">
        <v>77</v>
      </c>
      <c r="D22" s="293" t="n">
        <f aca="false">'сезонный объем'!$M17</f>
        <v>0</v>
      </c>
      <c r="E22" s="293"/>
      <c r="F22" s="293"/>
      <c r="G22" s="293"/>
      <c r="H22" s="293" t="n">
        <f aca="false">'сезонный объем'!$M18</f>
        <v>0</v>
      </c>
      <c r="I22" s="293"/>
      <c r="J22" s="293"/>
      <c r="K22" s="293"/>
      <c r="L22" s="294" t="n">
        <f aca="false">'сезонный объем'!$M19</f>
        <v>0.9984</v>
      </c>
      <c r="M22" s="294"/>
      <c r="N22" s="294"/>
      <c r="O22" s="294"/>
      <c r="P22" s="294" t="n">
        <f aca="false">'сезонный объем'!M20</f>
        <v>1.664</v>
      </c>
      <c r="Q22" s="294"/>
      <c r="R22" s="294"/>
      <c r="S22" s="294"/>
      <c r="T22" s="295" t="n">
        <f aca="false">'сезонный объем'!$M21</f>
        <v>2.1504</v>
      </c>
      <c r="U22" s="295"/>
      <c r="V22" s="295"/>
      <c r="W22" s="295"/>
      <c r="X22" s="294" t="n">
        <f aca="false">'сезонный объем'!$M22</f>
        <v>2.5088</v>
      </c>
      <c r="Y22" s="294"/>
      <c r="Z22" s="294"/>
      <c r="AA22" s="294"/>
      <c r="AB22" s="294" t="n">
        <f aca="false">'сезонный объем'!$M23</f>
        <v>2.8672</v>
      </c>
      <c r="AC22" s="294"/>
      <c r="AD22" s="294"/>
      <c r="AE22" s="294"/>
      <c r="AF22" s="295" t="n">
        <f aca="false">'сезонный объем'!$M24</f>
        <v>0</v>
      </c>
      <c r="AG22" s="295"/>
      <c r="AH22" s="295"/>
      <c r="AI22" s="295"/>
    </row>
    <row r="23" customFormat="false" ht="14.5" hidden="false" customHeight="false" outlineLevel="0" collapsed="false">
      <c r="B23" s="291"/>
      <c r="C23" s="301" t="s">
        <v>127</v>
      </c>
      <c r="D23" s="297" t="n">
        <f aca="false">D22*60</f>
        <v>0</v>
      </c>
      <c r="E23" s="297"/>
      <c r="F23" s="297"/>
      <c r="G23" s="297"/>
      <c r="H23" s="297" t="n">
        <f aca="false">H22*60</f>
        <v>0</v>
      </c>
      <c r="I23" s="297"/>
      <c r="J23" s="297"/>
      <c r="K23" s="297"/>
      <c r="L23" s="298" t="n">
        <f aca="false">L22*60</f>
        <v>59.904</v>
      </c>
      <c r="M23" s="298"/>
      <c r="N23" s="298"/>
      <c r="O23" s="298"/>
      <c r="P23" s="298" t="n">
        <f aca="false">P22*60</f>
        <v>99.84</v>
      </c>
      <c r="Q23" s="298"/>
      <c r="R23" s="298"/>
      <c r="S23" s="298"/>
      <c r="T23" s="299" t="n">
        <f aca="false">T22*60</f>
        <v>129.024</v>
      </c>
      <c r="U23" s="299"/>
      <c r="V23" s="299"/>
      <c r="W23" s="299"/>
      <c r="X23" s="298" t="n">
        <f aca="false">X22*60</f>
        <v>150.528</v>
      </c>
      <c r="Y23" s="298"/>
      <c r="Z23" s="298"/>
      <c r="AA23" s="298"/>
      <c r="AB23" s="298" t="n">
        <f aca="false">AB22*60</f>
        <v>172.032</v>
      </c>
      <c r="AC23" s="298"/>
      <c r="AD23" s="298"/>
      <c r="AE23" s="298"/>
      <c r="AF23" s="299" t="n">
        <f aca="false">AF22*60</f>
        <v>0</v>
      </c>
      <c r="AG23" s="299"/>
      <c r="AH23" s="299"/>
      <c r="AI23" s="299"/>
    </row>
    <row r="24" customFormat="false" ht="14.5" hidden="false" customHeight="false" outlineLevel="0" collapsed="false">
      <c r="B24" s="291"/>
      <c r="C24" s="302" t="s">
        <v>127</v>
      </c>
      <c r="D24" s="281" t="n">
        <f aca="false">D23*D10</f>
        <v>0</v>
      </c>
      <c r="E24" s="282" t="n">
        <f aca="false">D23*E10</f>
        <v>0</v>
      </c>
      <c r="F24" s="283" t="n">
        <f aca="false">D23*F10</f>
        <v>0</v>
      </c>
      <c r="G24" s="284" t="n">
        <f aca="false">D23*G10</f>
        <v>0</v>
      </c>
      <c r="H24" s="285" t="n">
        <f aca="false">H23*H10</f>
        <v>0</v>
      </c>
      <c r="I24" s="286" t="n">
        <f aca="false">H23*I10</f>
        <v>0</v>
      </c>
      <c r="J24" s="287" t="n">
        <f aca="false">H23*J10</f>
        <v>0</v>
      </c>
      <c r="K24" s="288" t="n">
        <f aca="false">H23*K10</f>
        <v>0</v>
      </c>
      <c r="L24" s="289" t="n">
        <f aca="false">L23*L10</f>
        <v>13.77792</v>
      </c>
      <c r="M24" s="286" t="n">
        <f aca="false">L23*M10</f>
        <v>16.77312</v>
      </c>
      <c r="N24" s="287" t="n">
        <f aca="false">L23*N10</f>
        <v>17.9712</v>
      </c>
      <c r="O24" s="288" t="n">
        <f aca="false">L23*O10</f>
        <v>11.38176</v>
      </c>
      <c r="P24" s="289" t="n">
        <f aca="false">P23*P10</f>
        <v>22.9632</v>
      </c>
      <c r="Q24" s="286" t="n">
        <f aca="false">P23*Q10</f>
        <v>27.9552</v>
      </c>
      <c r="R24" s="287" t="n">
        <f aca="false">P23*R10</f>
        <v>29.952</v>
      </c>
      <c r="S24" s="288" t="n">
        <f aca="false">P23*S10</f>
        <v>18.9696</v>
      </c>
      <c r="T24" s="289" t="n">
        <f aca="false">T23*T10</f>
        <v>29.67552</v>
      </c>
      <c r="U24" s="286" t="n">
        <f aca="false">T23*U10</f>
        <v>36.12672</v>
      </c>
      <c r="V24" s="287" t="n">
        <f aca="false">T23*V10</f>
        <v>38.7072</v>
      </c>
      <c r="W24" s="290" t="n">
        <f aca="false">T23*W10</f>
        <v>24.51456</v>
      </c>
      <c r="X24" s="289" t="n">
        <f aca="false">X23*X10</f>
        <v>45.1584</v>
      </c>
      <c r="Y24" s="286" t="n">
        <f aca="false">X23*Y10</f>
        <v>30.1056</v>
      </c>
      <c r="Z24" s="287" t="n">
        <f aca="false">X23*Z10</f>
        <v>45.1584</v>
      </c>
      <c r="AA24" s="288" t="n">
        <f aca="false">X23*AA10</f>
        <v>30.1056</v>
      </c>
      <c r="AB24" s="289" t="n">
        <f aca="false">AB23*AB10</f>
        <v>51.6096</v>
      </c>
      <c r="AC24" s="286" t="n">
        <f aca="false">AB23*AC10</f>
        <v>51.6096</v>
      </c>
      <c r="AD24" s="287" t="n">
        <f aca="false">AB23*AD10</f>
        <v>43.008</v>
      </c>
      <c r="AE24" s="288" t="n">
        <f aca="false">AB23*AE10</f>
        <v>25.8048</v>
      </c>
      <c r="AF24" s="289" t="n">
        <f aca="false">AF23*AF10</f>
        <v>0</v>
      </c>
      <c r="AG24" s="286" t="n">
        <f aca="false">AF23*AG10</f>
        <v>0</v>
      </c>
      <c r="AH24" s="287" t="n">
        <f aca="false">AF23*AH10</f>
        <v>0</v>
      </c>
      <c r="AI24" s="290" t="n">
        <f aca="false">AF23*AI10</f>
        <v>0</v>
      </c>
    </row>
    <row r="25" customFormat="false" ht="14.4" hidden="false" customHeight="true" outlineLevel="0" collapsed="false">
      <c r="B25" s="303" t="s">
        <v>103</v>
      </c>
      <c r="C25" s="304" t="s">
        <v>77</v>
      </c>
      <c r="D25" s="293" t="n">
        <f aca="false">'сезонный объем'!$O17</f>
        <v>0</v>
      </c>
      <c r="E25" s="293"/>
      <c r="F25" s="293"/>
      <c r="G25" s="293"/>
      <c r="H25" s="293" t="n">
        <f aca="false">'сезонный объем'!$O18</f>
        <v>0</v>
      </c>
      <c r="I25" s="293"/>
      <c r="J25" s="293"/>
      <c r="K25" s="293"/>
      <c r="L25" s="294" t="n">
        <f aca="false">'сезонный объем'!$O19</f>
        <v>0</v>
      </c>
      <c r="M25" s="294"/>
      <c r="N25" s="294"/>
      <c r="O25" s="294"/>
      <c r="P25" s="294" t="n">
        <f aca="false">'сезонный объем'!$O20</f>
        <v>0</v>
      </c>
      <c r="Q25" s="294"/>
      <c r="R25" s="294"/>
      <c r="S25" s="294"/>
      <c r="T25" s="295" t="n">
        <f aca="false">'сезонный объем'!$O21</f>
        <v>1.0752</v>
      </c>
      <c r="U25" s="295"/>
      <c r="V25" s="295"/>
      <c r="W25" s="295"/>
      <c r="X25" s="294" t="n">
        <f aca="false">'сезонный объем'!$O22</f>
        <v>1.792</v>
      </c>
      <c r="Y25" s="294"/>
      <c r="Z25" s="294"/>
      <c r="AA25" s="294"/>
      <c r="AB25" s="294" t="n">
        <f aca="false">'сезонный объем'!$O23</f>
        <v>1.792</v>
      </c>
      <c r="AC25" s="294"/>
      <c r="AD25" s="294"/>
      <c r="AE25" s="294"/>
      <c r="AF25" s="295" t="n">
        <f aca="false">'сезонный объем'!$O24</f>
        <v>3.6608</v>
      </c>
      <c r="AG25" s="295"/>
      <c r="AH25" s="295"/>
      <c r="AI25" s="295"/>
    </row>
    <row r="26" customFormat="false" ht="14.5" hidden="false" customHeight="false" outlineLevel="0" collapsed="false">
      <c r="B26" s="303"/>
      <c r="C26" s="305" t="s">
        <v>127</v>
      </c>
      <c r="D26" s="297" t="n">
        <f aca="false">D25*60</f>
        <v>0</v>
      </c>
      <c r="E26" s="297"/>
      <c r="F26" s="297"/>
      <c r="G26" s="297"/>
      <c r="H26" s="297" t="n">
        <f aca="false">H25*60</f>
        <v>0</v>
      </c>
      <c r="I26" s="297"/>
      <c r="J26" s="297"/>
      <c r="K26" s="297"/>
      <c r="L26" s="298" t="n">
        <f aca="false">L25*60</f>
        <v>0</v>
      </c>
      <c r="M26" s="298"/>
      <c r="N26" s="298"/>
      <c r="O26" s="298"/>
      <c r="P26" s="298" t="n">
        <f aca="false">P25*60</f>
        <v>0</v>
      </c>
      <c r="Q26" s="298"/>
      <c r="R26" s="298"/>
      <c r="S26" s="298"/>
      <c r="T26" s="299" t="n">
        <f aca="false">T25*60</f>
        <v>64.512</v>
      </c>
      <c r="U26" s="299"/>
      <c r="V26" s="299"/>
      <c r="W26" s="299"/>
      <c r="X26" s="298" t="n">
        <f aca="false">X25*60</f>
        <v>107.52</v>
      </c>
      <c r="Y26" s="298"/>
      <c r="Z26" s="298"/>
      <c r="AA26" s="298"/>
      <c r="AB26" s="298" t="n">
        <f aca="false">AB25*60</f>
        <v>107.52</v>
      </c>
      <c r="AC26" s="298"/>
      <c r="AD26" s="298"/>
      <c r="AE26" s="298"/>
      <c r="AF26" s="299" t="n">
        <f aca="false">AF25*60</f>
        <v>219.648</v>
      </c>
      <c r="AG26" s="299"/>
      <c r="AH26" s="299"/>
      <c r="AI26" s="299"/>
    </row>
    <row r="27" customFormat="false" ht="14.5" hidden="false" customHeight="false" outlineLevel="0" collapsed="false">
      <c r="B27" s="303"/>
      <c r="C27" s="306" t="s">
        <v>127</v>
      </c>
      <c r="D27" s="281" t="n">
        <f aca="false">D26*D10</f>
        <v>0</v>
      </c>
      <c r="E27" s="282" t="n">
        <f aca="false">D26*E10</f>
        <v>0</v>
      </c>
      <c r="F27" s="283" t="n">
        <f aca="false">D26*F10</f>
        <v>0</v>
      </c>
      <c r="G27" s="284" t="n">
        <f aca="false">D26*G10</f>
        <v>0</v>
      </c>
      <c r="H27" s="285" t="n">
        <f aca="false">H26*H10</f>
        <v>0</v>
      </c>
      <c r="I27" s="286" t="n">
        <f aca="false">H26*I10</f>
        <v>0</v>
      </c>
      <c r="J27" s="287" t="n">
        <f aca="false">H26*J10</f>
        <v>0</v>
      </c>
      <c r="K27" s="288" t="n">
        <f aca="false">H26*K10</f>
        <v>0</v>
      </c>
      <c r="L27" s="289" t="n">
        <f aca="false">L26*L10</f>
        <v>0</v>
      </c>
      <c r="M27" s="286" t="n">
        <f aca="false">L26*M10</f>
        <v>0</v>
      </c>
      <c r="N27" s="287" t="n">
        <f aca="false">L26*N10</f>
        <v>0</v>
      </c>
      <c r="O27" s="288" t="n">
        <f aca="false">L26*O10</f>
        <v>0</v>
      </c>
      <c r="P27" s="289" t="n">
        <f aca="false">P26*P10</f>
        <v>0</v>
      </c>
      <c r="Q27" s="286" t="n">
        <f aca="false">P26*Q10</f>
        <v>0</v>
      </c>
      <c r="R27" s="287" t="n">
        <f aca="false">P26*R10</f>
        <v>0</v>
      </c>
      <c r="S27" s="288" t="n">
        <f aca="false">P26*S10</f>
        <v>0</v>
      </c>
      <c r="T27" s="289" t="n">
        <f aca="false">T26*T10</f>
        <v>14.83776</v>
      </c>
      <c r="U27" s="286" t="n">
        <f aca="false">T26*U10</f>
        <v>18.06336</v>
      </c>
      <c r="V27" s="287" t="n">
        <f aca="false">T26*V10</f>
        <v>19.3536</v>
      </c>
      <c r="W27" s="290" t="n">
        <f aca="false">T26*W10</f>
        <v>12.25728</v>
      </c>
      <c r="X27" s="289" t="n">
        <f aca="false">X26*X10</f>
        <v>32.256</v>
      </c>
      <c r="Y27" s="286" t="n">
        <f aca="false">X26*Y10</f>
        <v>21.504</v>
      </c>
      <c r="Z27" s="287" t="n">
        <f aca="false">X26*Z10</f>
        <v>32.256</v>
      </c>
      <c r="AA27" s="288" t="n">
        <f aca="false">X26*AA10</f>
        <v>21.504</v>
      </c>
      <c r="AB27" s="289" t="n">
        <f aca="false">AB26*AB10</f>
        <v>32.256</v>
      </c>
      <c r="AC27" s="286" t="n">
        <f aca="false">AB26*AC10</f>
        <v>32.256</v>
      </c>
      <c r="AD27" s="287" t="n">
        <f aca="false">AB26*AD10</f>
        <v>26.88</v>
      </c>
      <c r="AE27" s="288" t="n">
        <f aca="false">AB26*AE10</f>
        <v>16.128</v>
      </c>
      <c r="AF27" s="289" t="n">
        <f aca="false">AF26*AF10</f>
        <v>76.8768</v>
      </c>
      <c r="AG27" s="286" t="n">
        <f aca="false">AF26*AG10</f>
        <v>32.9472</v>
      </c>
      <c r="AH27" s="287" t="n">
        <f aca="false">AF26*AH10</f>
        <v>43.9296</v>
      </c>
      <c r="AI27" s="290" t="n">
        <f aca="false">AF26*AI10</f>
        <v>65.8944</v>
      </c>
    </row>
    <row r="28" customFormat="false" ht="14.5" hidden="false" customHeight="false" outlineLevel="0" collapsed="false">
      <c r="B28" s="291" t="s">
        <v>104</v>
      </c>
      <c r="C28" s="304" t="s">
        <v>77</v>
      </c>
      <c r="D28" s="293" t="n">
        <f aca="false">'сезонный объем'!$Q17</f>
        <v>0</v>
      </c>
      <c r="E28" s="293"/>
      <c r="F28" s="293"/>
      <c r="G28" s="293"/>
      <c r="H28" s="293" t="n">
        <f aca="false">'сезонный объем'!$Q18</f>
        <v>0.8448</v>
      </c>
      <c r="I28" s="293"/>
      <c r="J28" s="293"/>
      <c r="K28" s="293"/>
      <c r="L28" s="294" t="n">
        <f aca="false">'сезонный объем'!$Q19</f>
        <v>1.664</v>
      </c>
      <c r="M28" s="294"/>
      <c r="N28" s="294"/>
      <c r="O28" s="294"/>
      <c r="P28" s="294" t="n">
        <f aca="false">'сезонный объем'!$Q20</f>
        <v>1.9968</v>
      </c>
      <c r="Q28" s="294"/>
      <c r="R28" s="294"/>
      <c r="S28" s="294"/>
      <c r="T28" s="295" t="n">
        <f aca="false">'сезонный объем'!$Q21</f>
        <v>2.1504</v>
      </c>
      <c r="U28" s="295"/>
      <c r="V28" s="295"/>
      <c r="W28" s="295"/>
      <c r="X28" s="294" t="n">
        <f aca="false">'сезонный объем'!$Q22</f>
        <v>2.8672</v>
      </c>
      <c r="Y28" s="294"/>
      <c r="Z28" s="294"/>
      <c r="AA28" s="294"/>
      <c r="AB28" s="294" t="n">
        <f aca="false">'сезонный объем'!$Q23</f>
        <v>3.584</v>
      </c>
      <c r="AC28" s="294"/>
      <c r="AD28" s="294"/>
      <c r="AE28" s="294"/>
      <c r="AF28" s="295" t="n">
        <f aca="false">'сезонный объем'!$Q24</f>
        <v>2.816</v>
      </c>
      <c r="AG28" s="295"/>
      <c r="AH28" s="295"/>
      <c r="AI28" s="295"/>
    </row>
    <row r="29" customFormat="false" ht="14.5" hidden="false" customHeight="false" outlineLevel="0" collapsed="false">
      <c r="B29" s="291"/>
      <c r="C29" s="305" t="s">
        <v>127</v>
      </c>
      <c r="D29" s="297" t="n">
        <f aca="false">D28*60</f>
        <v>0</v>
      </c>
      <c r="E29" s="297"/>
      <c r="F29" s="297"/>
      <c r="G29" s="297"/>
      <c r="H29" s="297" t="n">
        <f aca="false">H28*60</f>
        <v>50.688</v>
      </c>
      <c r="I29" s="297"/>
      <c r="J29" s="297"/>
      <c r="K29" s="297"/>
      <c r="L29" s="298" t="n">
        <f aca="false">L28*60</f>
        <v>99.84</v>
      </c>
      <c r="M29" s="298"/>
      <c r="N29" s="298"/>
      <c r="O29" s="298"/>
      <c r="P29" s="298" t="n">
        <f aca="false">P28*60</f>
        <v>119.808</v>
      </c>
      <c r="Q29" s="298"/>
      <c r="R29" s="298"/>
      <c r="S29" s="298"/>
      <c r="T29" s="299" t="n">
        <f aca="false">T28*60</f>
        <v>129.024</v>
      </c>
      <c r="U29" s="299"/>
      <c r="V29" s="299"/>
      <c r="W29" s="299"/>
      <c r="X29" s="298" t="n">
        <f aca="false">X28*60</f>
        <v>172.032</v>
      </c>
      <c r="Y29" s="298"/>
      <c r="Z29" s="298"/>
      <c r="AA29" s="298"/>
      <c r="AB29" s="298" t="n">
        <f aca="false">AB28*60</f>
        <v>215.04</v>
      </c>
      <c r="AC29" s="298"/>
      <c r="AD29" s="298"/>
      <c r="AE29" s="298"/>
      <c r="AF29" s="299" t="n">
        <f aca="false">AF28*60</f>
        <v>168.96</v>
      </c>
      <c r="AG29" s="299"/>
      <c r="AH29" s="299"/>
      <c r="AI29" s="299"/>
    </row>
    <row r="30" customFormat="false" ht="14.5" hidden="false" customHeight="false" outlineLevel="0" collapsed="false">
      <c r="B30" s="291"/>
      <c r="C30" s="302" t="s">
        <v>127</v>
      </c>
      <c r="D30" s="281" t="n">
        <f aca="false">D29*D10</f>
        <v>0</v>
      </c>
      <c r="E30" s="282" t="n">
        <f aca="false">D29*E10</f>
        <v>0</v>
      </c>
      <c r="F30" s="283" t="n">
        <f aca="false">D29*F10</f>
        <v>0</v>
      </c>
      <c r="G30" s="284" t="n">
        <f aca="false">D29*G10</f>
        <v>0</v>
      </c>
      <c r="H30" s="285" t="n">
        <f aca="false">H29*H10</f>
        <v>11.65824</v>
      </c>
      <c r="I30" s="286" t="n">
        <f aca="false">H29*I10</f>
        <v>14.19264</v>
      </c>
      <c r="J30" s="287" t="n">
        <f aca="false">H29*J10</f>
        <v>15.2064</v>
      </c>
      <c r="K30" s="288" t="n">
        <f aca="false">H29*K10</f>
        <v>9.63072</v>
      </c>
      <c r="L30" s="289" t="n">
        <f aca="false">L29*L10</f>
        <v>22.9632</v>
      </c>
      <c r="M30" s="286" t="n">
        <f aca="false">L29*M10</f>
        <v>27.9552</v>
      </c>
      <c r="N30" s="287" t="n">
        <f aca="false">L29*N10</f>
        <v>29.952</v>
      </c>
      <c r="O30" s="288" t="n">
        <f aca="false">L29*O10</f>
        <v>18.9696</v>
      </c>
      <c r="P30" s="289" t="n">
        <f aca="false">P29*P10</f>
        <v>27.55584</v>
      </c>
      <c r="Q30" s="286" t="n">
        <f aca="false">P29*Q10</f>
        <v>33.54624</v>
      </c>
      <c r="R30" s="287" t="n">
        <f aca="false">P29*R10</f>
        <v>35.9424</v>
      </c>
      <c r="S30" s="288" t="n">
        <f aca="false">P29*S10</f>
        <v>22.76352</v>
      </c>
      <c r="T30" s="289" t="n">
        <f aca="false">T29*T10</f>
        <v>29.67552</v>
      </c>
      <c r="U30" s="286" t="n">
        <f aca="false">T29*U10</f>
        <v>36.12672</v>
      </c>
      <c r="V30" s="287" t="n">
        <f aca="false">T29*V10</f>
        <v>38.7072</v>
      </c>
      <c r="W30" s="290" t="n">
        <f aca="false">T29*W10</f>
        <v>24.51456</v>
      </c>
      <c r="X30" s="289" t="n">
        <f aca="false">X29*X10</f>
        <v>51.6096</v>
      </c>
      <c r="Y30" s="286" t="n">
        <f aca="false">X29*Y10</f>
        <v>34.4064</v>
      </c>
      <c r="Z30" s="287" t="n">
        <f aca="false">X29*Z10</f>
        <v>51.6096</v>
      </c>
      <c r="AA30" s="288" t="n">
        <f aca="false">X29*AA10</f>
        <v>34.4064</v>
      </c>
      <c r="AB30" s="289" t="n">
        <f aca="false">AB29*AB10</f>
        <v>64.512</v>
      </c>
      <c r="AC30" s="286" t="n">
        <f aca="false">AB29*AC10</f>
        <v>64.512</v>
      </c>
      <c r="AD30" s="287" t="n">
        <f aca="false">AB29*AD10</f>
        <v>53.76</v>
      </c>
      <c r="AE30" s="288" t="n">
        <f aca="false">AB29*AE10</f>
        <v>32.256</v>
      </c>
      <c r="AF30" s="289" t="n">
        <f aca="false">AF29*AF10</f>
        <v>59.136</v>
      </c>
      <c r="AG30" s="286" t="n">
        <f aca="false">AF29*AG10</f>
        <v>25.344</v>
      </c>
      <c r="AH30" s="287" t="n">
        <f aca="false">AF29*AH10</f>
        <v>33.792</v>
      </c>
      <c r="AI30" s="290" t="n">
        <f aca="false">AF29*AI10</f>
        <v>50.688</v>
      </c>
    </row>
    <row r="31" customFormat="false" ht="14.4" hidden="false" customHeight="true" outlineLevel="0" collapsed="false">
      <c r="B31" s="307" t="s">
        <v>105</v>
      </c>
      <c r="C31" s="308" t="s">
        <v>77</v>
      </c>
      <c r="D31" s="309" t="n">
        <f aca="false">'сезонный объем'!$S17</f>
        <v>5.12</v>
      </c>
      <c r="E31" s="309"/>
      <c r="F31" s="309"/>
      <c r="G31" s="309"/>
      <c r="H31" s="309" t="n">
        <f aca="false">'сезонный объем'!$S18</f>
        <v>4.224</v>
      </c>
      <c r="I31" s="309"/>
      <c r="J31" s="309"/>
      <c r="K31" s="309"/>
      <c r="L31" s="310" t="n">
        <f aca="false">'сезонный объем'!$S19</f>
        <v>3.328</v>
      </c>
      <c r="M31" s="310"/>
      <c r="N31" s="310"/>
      <c r="O31" s="310"/>
      <c r="P31" s="310" t="n">
        <f aca="false">'сезонный объем'!$S20</f>
        <v>2.6624</v>
      </c>
      <c r="Q31" s="310"/>
      <c r="R31" s="310"/>
      <c r="S31" s="310"/>
      <c r="T31" s="311" t="n">
        <f aca="false">'сезонный объем'!$S21</f>
        <v>1.4336</v>
      </c>
      <c r="U31" s="311"/>
      <c r="V31" s="311"/>
      <c r="W31" s="311"/>
      <c r="X31" s="310" t="n">
        <f aca="false">'сезонный объем'!$S22</f>
        <v>1.0752</v>
      </c>
      <c r="Y31" s="310"/>
      <c r="Z31" s="310"/>
      <c r="AA31" s="310"/>
      <c r="AB31" s="310" t="n">
        <f aca="false">'сезонный объем'!$S23</f>
        <v>1.0752</v>
      </c>
      <c r="AC31" s="310"/>
      <c r="AD31" s="310"/>
      <c r="AE31" s="310"/>
      <c r="AF31" s="311" t="n">
        <f aca="false">'сезонный объем'!$S24</f>
        <v>0.8448</v>
      </c>
      <c r="AG31" s="311"/>
      <c r="AH31" s="311"/>
      <c r="AI31" s="311"/>
    </row>
    <row r="32" customFormat="false" ht="14.5" hidden="false" customHeight="false" outlineLevel="0" collapsed="false">
      <c r="B32" s="307"/>
      <c r="C32" s="312" t="s">
        <v>127</v>
      </c>
      <c r="D32" s="313" t="n">
        <f aca="false">D31*60</f>
        <v>307.2</v>
      </c>
      <c r="E32" s="313"/>
      <c r="F32" s="313"/>
      <c r="G32" s="313"/>
      <c r="H32" s="313" t="n">
        <f aca="false">H31*60</f>
        <v>253.44</v>
      </c>
      <c r="I32" s="313"/>
      <c r="J32" s="313"/>
      <c r="K32" s="313"/>
      <c r="L32" s="314" t="n">
        <f aca="false">L31*60</f>
        <v>199.68</v>
      </c>
      <c r="M32" s="314"/>
      <c r="N32" s="314"/>
      <c r="O32" s="314"/>
      <c r="P32" s="314" t="n">
        <f aca="false">P31*60</f>
        <v>159.744</v>
      </c>
      <c r="Q32" s="314"/>
      <c r="R32" s="314"/>
      <c r="S32" s="314"/>
      <c r="T32" s="315" t="n">
        <f aca="false">T31*60</f>
        <v>86.016</v>
      </c>
      <c r="U32" s="315"/>
      <c r="V32" s="315"/>
      <c r="W32" s="315"/>
      <c r="X32" s="314" t="n">
        <f aca="false">X31*60</f>
        <v>64.512</v>
      </c>
      <c r="Y32" s="314"/>
      <c r="Z32" s="314"/>
      <c r="AA32" s="314"/>
      <c r="AB32" s="314" t="n">
        <f aca="false">AB31*60</f>
        <v>64.512</v>
      </c>
      <c r="AC32" s="314"/>
      <c r="AD32" s="314"/>
      <c r="AE32" s="314"/>
      <c r="AF32" s="315" t="n">
        <f aca="false">AF31*60</f>
        <v>50.688</v>
      </c>
      <c r="AG32" s="315"/>
      <c r="AH32" s="315"/>
      <c r="AI32" s="315"/>
    </row>
    <row r="33" customFormat="false" ht="14.5" hidden="false" customHeight="false" outlineLevel="0" collapsed="false">
      <c r="B33" s="307"/>
      <c r="C33" s="316" t="s">
        <v>127</v>
      </c>
      <c r="D33" s="281" t="n">
        <f aca="false">D32*D10</f>
        <v>70.656</v>
      </c>
      <c r="E33" s="282" t="n">
        <f aca="false">D32*E10</f>
        <v>86.016</v>
      </c>
      <c r="F33" s="283" t="n">
        <f aca="false">D32*F10</f>
        <v>92.16</v>
      </c>
      <c r="G33" s="284" t="n">
        <f aca="false">D32*G10</f>
        <v>58.368</v>
      </c>
      <c r="H33" s="285" t="n">
        <f aca="false">H32*H10</f>
        <v>58.2912</v>
      </c>
      <c r="I33" s="286" t="n">
        <f aca="false">H32*I10</f>
        <v>70.9632</v>
      </c>
      <c r="J33" s="287" t="n">
        <f aca="false">H32*J10</f>
        <v>76.032</v>
      </c>
      <c r="K33" s="288" t="n">
        <f aca="false">H32*K10</f>
        <v>48.1536</v>
      </c>
      <c r="L33" s="289" t="n">
        <f aca="false">L32*L10</f>
        <v>45.9264</v>
      </c>
      <c r="M33" s="286" t="n">
        <f aca="false">L32*M10</f>
        <v>55.9104</v>
      </c>
      <c r="N33" s="287" t="n">
        <f aca="false">L32*N10</f>
        <v>59.904</v>
      </c>
      <c r="O33" s="288" t="n">
        <f aca="false">L32*O10</f>
        <v>37.9392</v>
      </c>
      <c r="P33" s="289" t="n">
        <f aca="false">P32*P10</f>
        <v>36.74112</v>
      </c>
      <c r="Q33" s="286" t="n">
        <f aca="false">P32*Q10</f>
        <v>44.72832</v>
      </c>
      <c r="R33" s="287" t="n">
        <f aca="false">P32*R10</f>
        <v>47.9232</v>
      </c>
      <c r="S33" s="288" t="n">
        <f aca="false">P32*S10</f>
        <v>30.35136</v>
      </c>
      <c r="T33" s="289" t="n">
        <f aca="false">T32*T10</f>
        <v>19.78368</v>
      </c>
      <c r="U33" s="286" t="n">
        <f aca="false">T32*U10</f>
        <v>24.08448</v>
      </c>
      <c r="V33" s="287" t="n">
        <f aca="false">T32*V10</f>
        <v>25.8048</v>
      </c>
      <c r="W33" s="290" t="n">
        <f aca="false">T32*W10</f>
        <v>16.34304</v>
      </c>
      <c r="X33" s="289" t="n">
        <f aca="false">X32*X10</f>
        <v>19.3536</v>
      </c>
      <c r="Y33" s="286" t="n">
        <f aca="false">X32*Y10</f>
        <v>12.9024</v>
      </c>
      <c r="Z33" s="287" t="n">
        <f aca="false">X32*Z10</f>
        <v>19.3536</v>
      </c>
      <c r="AA33" s="288" t="n">
        <f aca="false">X32*AA10</f>
        <v>12.9024</v>
      </c>
      <c r="AB33" s="289" t="n">
        <f aca="false">AB32*AB10</f>
        <v>19.3536</v>
      </c>
      <c r="AC33" s="286" t="n">
        <f aca="false">AB32*AC10</f>
        <v>19.3536</v>
      </c>
      <c r="AD33" s="287" t="n">
        <f aca="false">AB32*AD10</f>
        <v>16.128</v>
      </c>
      <c r="AE33" s="288" t="n">
        <f aca="false">AB32*AE10</f>
        <v>9.6768</v>
      </c>
      <c r="AF33" s="289" t="n">
        <f aca="false">AF32*AF10</f>
        <v>17.7408</v>
      </c>
      <c r="AG33" s="286" t="n">
        <f aca="false">AF32*AG10</f>
        <v>7.6032</v>
      </c>
      <c r="AH33" s="287" t="n">
        <f aca="false">AF32*AH10</f>
        <v>10.1376</v>
      </c>
      <c r="AI33" s="290" t="n">
        <f aca="false">AF32*AI10</f>
        <v>15.2064</v>
      </c>
    </row>
    <row r="34" customFormat="false" ht="14.5" hidden="false" customHeight="false" outlineLevel="0" collapsed="false">
      <c r="B34" s="317" t="s">
        <v>106</v>
      </c>
      <c r="C34" s="308" t="s">
        <v>77</v>
      </c>
      <c r="D34" s="318" t="n">
        <f aca="false">'сезонный объем'!$U17</f>
        <v>2.56</v>
      </c>
      <c r="E34" s="318"/>
      <c r="F34" s="318"/>
      <c r="G34" s="318"/>
      <c r="H34" s="309" t="n">
        <f aca="false">'сезонный объем'!$U18</f>
        <v>2.816</v>
      </c>
      <c r="I34" s="309"/>
      <c r="J34" s="309"/>
      <c r="K34" s="309"/>
      <c r="L34" s="310" t="n">
        <f aca="false">'сезонный объем'!$U19</f>
        <v>2.6624</v>
      </c>
      <c r="M34" s="310"/>
      <c r="N34" s="310"/>
      <c r="O34" s="310"/>
      <c r="P34" s="310" t="n">
        <f aca="false">'сезонный объем'!$U20</f>
        <v>1.9968</v>
      </c>
      <c r="Q34" s="310"/>
      <c r="R34" s="310"/>
      <c r="S34" s="310"/>
      <c r="T34" s="311" t="n">
        <f aca="false">'сезонный объем'!$U21</f>
        <v>1.4336</v>
      </c>
      <c r="U34" s="311"/>
      <c r="V34" s="311"/>
      <c r="W34" s="311"/>
      <c r="X34" s="310" t="n">
        <f aca="false">'сезонный объем'!$U22</f>
        <v>1.4336</v>
      </c>
      <c r="Y34" s="310"/>
      <c r="Z34" s="310"/>
      <c r="AA34" s="310"/>
      <c r="AB34" s="310" t="n">
        <f aca="false">'сезонный объем'!$U23</f>
        <v>1.0752</v>
      </c>
      <c r="AC34" s="310"/>
      <c r="AD34" s="310"/>
      <c r="AE34" s="310"/>
      <c r="AF34" s="311" t="n">
        <f aca="false">'сезонный объем'!$U24</f>
        <v>0.8448</v>
      </c>
      <c r="AG34" s="311"/>
      <c r="AH34" s="311"/>
      <c r="AI34" s="311"/>
    </row>
    <row r="35" customFormat="false" ht="14.5" hidden="false" customHeight="false" outlineLevel="0" collapsed="false">
      <c r="B35" s="317"/>
      <c r="C35" s="312" t="s">
        <v>127</v>
      </c>
      <c r="D35" s="319" t="n">
        <f aca="false">D34*60</f>
        <v>153.6</v>
      </c>
      <c r="E35" s="319"/>
      <c r="F35" s="319"/>
      <c r="G35" s="319"/>
      <c r="H35" s="313" t="n">
        <f aca="false">H34*60</f>
        <v>168.96</v>
      </c>
      <c r="I35" s="313"/>
      <c r="J35" s="313"/>
      <c r="K35" s="313"/>
      <c r="L35" s="314" t="n">
        <f aca="false">L34*60</f>
        <v>159.744</v>
      </c>
      <c r="M35" s="314"/>
      <c r="N35" s="314"/>
      <c r="O35" s="314"/>
      <c r="P35" s="314" t="n">
        <f aca="false">P34*60</f>
        <v>119.808</v>
      </c>
      <c r="Q35" s="314"/>
      <c r="R35" s="314"/>
      <c r="S35" s="314"/>
      <c r="T35" s="315" t="n">
        <f aca="false">T34*60</f>
        <v>86.016</v>
      </c>
      <c r="U35" s="315"/>
      <c r="V35" s="315"/>
      <c r="W35" s="315"/>
      <c r="X35" s="314" t="n">
        <f aca="false">X34*60</f>
        <v>86.016</v>
      </c>
      <c r="Y35" s="314"/>
      <c r="Z35" s="314"/>
      <c r="AA35" s="314"/>
      <c r="AB35" s="314" t="n">
        <f aca="false">AB34*60</f>
        <v>64.512</v>
      </c>
      <c r="AC35" s="314"/>
      <c r="AD35" s="314"/>
      <c r="AE35" s="314"/>
      <c r="AF35" s="315" t="n">
        <f aca="false">AF34*60</f>
        <v>50.688</v>
      </c>
      <c r="AG35" s="315"/>
      <c r="AH35" s="315"/>
      <c r="AI35" s="315"/>
    </row>
    <row r="36" customFormat="false" ht="14.5" hidden="false" customHeight="false" outlineLevel="0" collapsed="false">
      <c r="B36" s="317"/>
      <c r="C36" s="320" t="s">
        <v>127</v>
      </c>
      <c r="D36" s="283" t="n">
        <f aca="false">D35*D10</f>
        <v>35.328</v>
      </c>
      <c r="E36" s="282" t="n">
        <f aca="false">D35*E10</f>
        <v>43.008</v>
      </c>
      <c r="F36" s="283" t="n">
        <f aca="false">D35*F10</f>
        <v>46.08</v>
      </c>
      <c r="G36" s="284" t="n">
        <f aca="false">D35*G10</f>
        <v>29.184</v>
      </c>
      <c r="H36" s="285" t="n">
        <f aca="false">H35*H10</f>
        <v>38.8608</v>
      </c>
      <c r="I36" s="286" t="n">
        <f aca="false">H35*I10</f>
        <v>47.3088</v>
      </c>
      <c r="J36" s="287" t="n">
        <f aca="false">H35*J10</f>
        <v>50.688</v>
      </c>
      <c r="K36" s="288" t="n">
        <f aca="false">H35*K10</f>
        <v>32.1024</v>
      </c>
      <c r="L36" s="289" t="n">
        <f aca="false">L35*L10</f>
        <v>36.74112</v>
      </c>
      <c r="M36" s="286" t="n">
        <f aca="false">L35*M10</f>
        <v>44.72832</v>
      </c>
      <c r="N36" s="287" t="n">
        <f aca="false">L35*N10</f>
        <v>47.9232</v>
      </c>
      <c r="O36" s="288" t="n">
        <f aca="false">L35*O10</f>
        <v>30.35136</v>
      </c>
      <c r="P36" s="289" t="n">
        <f aca="false">P35*P10</f>
        <v>27.55584</v>
      </c>
      <c r="Q36" s="286" t="n">
        <f aca="false">P35*Q10</f>
        <v>33.54624</v>
      </c>
      <c r="R36" s="287" t="n">
        <f aca="false">P35*R10</f>
        <v>35.9424</v>
      </c>
      <c r="S36" s="288" t="n">
        <f aca="false">P35*S10</f>
        <v>22.76352</v>
      </c>
      <c r="T36" s="289" t="n">
        <f aca="false">T35*T10</f>
        <v>19.78368</v>
      </c>
      <c r="U36" s="286" t="n">
        <f aca="false">T35*U10</f>
        <v>24.08448</v>
      </c>
      <c r="V36" s="287" t="n">
        <f aca="false">T35*V10</f>
        <v>25.8048</v>
      </c>
      <c r="W36" s="290" t="n">
        <f aca="false">T35*W10</f>
        <v>16.34304</v>
      </c>
      <c r="X36" s="289" t="n">
        <f aca="false">X35*X10</f>
        <v>25.8048</v>
      </c>
      <c r="Y36" s="286" t="n">
        <f aca="false">X35*Y10</f>
        <v>17.2032</v>
      </c>
      <c r="Z36" s="287" t="n">
        <f aca="false">X35*Z10</f>
        <v>25.8048</v>
      </c>
      <c r="AA36" s="288" t="n">
        <f aca="false">X35*AA10</f>
        <v>17.2032</v>
      </c>
      <c r="AB36" s="289" t="n">
        <f aca="false">AB35*AB10</f>
        <v>19.3536</v>
      </c>
      <c r="AC36" s="286" t="n">
        <f aca="false">AB35*AC10</f>
        <v>19.3536</v>
      </c>
      <c r="AD36" s="287" t="n">
        <f aca="false">AB35*AD10</f>
        <v>16.128</v>
      </c>
      <c r="AE36" s="288" t="n">
        <f aca="false">AB35*AE10</f>
        <v>9.6768</v>
      </c>
      <c r="AF36" s="289" t="n">
        <f aca="false">AF35*AF10</f>
        <v>17.7408</v>
      </c>
      <c r="AG36" s="286" t="n">
        <f aca="false">AF35*AG10</f>
        <v>7.6032</v>
      </c>
      <c r="AH36" s="287" t="n">
        <f aca="false">AF35*AH10</f>
        <v>10.1376</v>
      </c>
      <c r="AI36" s="290" t="n">
        <f aca="false">AF35*AI10</f>
        <v>15.2064</v>
      </c>
    </row>
    <row r="37" customFormat="false" ht="14.5" hidden="false" customHeight="false" outlineLevel="0" collapsed="false">
      <c r="B37" s="321" t="s">
        <v>129</v>
      </c>
      <c r="C37" s="322" t="s">
        <v>77</v>
      </c>
      <c r="D37" s="323" t="n">
        <f aca="false">'сезонный объем'!$W17</f>
        <v>1.28</v>
      </c>
      <c r="E37" s="323"/>
      <c r="F37" s="323"/>
      <c r="G37" s="323"/>
      <c r="H37" s="323" t="n">
        <f aca="false">'сезонный объем'!$W18</f>
        <v>1.9712</v>
      </c>
      <c r="I37" s="323"/>
      <c r="J37" s="323"/>
      <c r="K37" s="323"/>
      <c r="L37" s="324" t="n">
        <f aca="false">'сезонный объем'!$W19</f>
        <v>2.9952</v>
      </c>
      <c r="M37" s="324"/>
      <c r="N37" s="324"/>
      <c r="O37" s="324"/>
      <c r="P37" s="324" t="n">
        <f aca="false">'сезонный объем'!$W20</f>
        <v>3.6608</v>
      </c>
      <c r="Q37" s="324"/>
      <c r="R37" s="324"/>
      <c r="S37" s="324"/>
      <c r="T37" s="325" t="n">
        <f aca="false">'сезонный объем'!$W21</f>
        <v>5.0176</v>
      </c>
      <c r="U37" s="325"/>
      <c r="V37" s="325"/>
      <c r="W37" s="325"/>
      <c r="X37" s="324" t="n">
        <f aca="false">'сезонный объем'!$W22</f>
        <v>5.376</v>
      </c>
      <c r="Y37" s="324"/>
      <c r="Z37" s="324"/>
      <c r="AA37" s="324"/>
      <c r="AB37" s="324" t="n">
        <f aca="false">'сезонный объем'!$W23</f>
        <v>3.584</v>
      </c>
      <c r="AC37" s="324"/>
      <c r="AD37" s="324"/>
      <c r="AE37" s="324"/>
      <c r="AF37" s="325" t="n">
        <f aca="false">'сезонный объем'!$W24</f>
        <v>2.816</v>
      </c>
      <c r="AG37" s="325"/>
      <c r="AH37" s="325"/>
      <c r="AI37" s="325"/>
    </row>
    <row r="38" customFormat="false" ht="14.5" hidden="false" customHeight="false" outlineLevel="0" collapsed="false">
      <c r="B38" s="321"/>
      <c r="C38" s="326" t="s">
        <v>127</v>
      </c>
      <c r="D38" s="327" t="n">
        <f aca="false">D37*60</f>
        <v>76.8</v>
      </c>
      <c r="E38" s="327"/>
      <c r="F38" s="327"/>
      <c r="G38" s="327"/>
      <c r="H38" s="327" t="n">
        <f aca="false">H37*60</f>
        <v>118.272</v>
      </c>
      <c r="I38" s="327"/>
      <c r="J38" s="327"/>
      <c r="K38" s="327"/>
      <c r="L38" s="328" t="n">
        <f aca="false">L37*60</f>
        <v>179.712</v>
      </c>
      <c r="M38" s="328"/>
      <c r="N38" s="328"/>
      <c r="O38" s="328"/>
      <c r="P38" s="328" t="n">
        <f aca="false">P37*60</f>
        <v>219.648</v>
      </c>
      <c r="Q38" s="328"/>
      <c r="R38" s="328"/>
      <c r="S38" s="328"/>
      <c r="T38" s="329" t="n">
        <f aca="false">T37*60</f>
        <v>301.056</v>
      </c>
      <c r="U38" s="329"/>
      <c r="V38" s="329"/>
      <c r="W38" s="329"/>
      <c r="X38" s="328" t="n">
        <f aca="false">X37*60</f>
        <v>322.56</v>
      </c>
      <c r="Y38" s="328"/>
      <c r="Z38" s="328"/>
      <c r="AA38" s="328"/>
      <c r="AB38" s="328" t="n">
        <f aca="false">AB37*60</f>
        <v>215.04</v>
      </c>
      <c r="AC38" s="328"/>
      <c r="AD38" s="328"/>
      <c r="AE38" s="328"/>
      <c r="AF38" s="329" t="n">
        <f aca="false">AF37*60</f>
        <v>168.96</v>
      </c>
      <c r="AG38" s="329"/>
      <c r="AH38" s="329"/>
      <c r="AI38" s="329"/>
    </row>
    <row r="39" customFormat="false" ht="14.5" hidden="false" customHeight="false" outlineLevel="0" collapsed="false">
      <c r="B39" s="321"/>
      <c r="C39" s="330" t="s">
        <v>127</v>
      </c>
      <c r="D39" s="266" t="n">
        <f aca="false">D38*D10</f>
        <v>17.664</v>
      </c>
      <c r="E39" s="267" t="n">
        <f aca="false">D38*E10</f>
        <v>21.504</v>
      </c>
      <c r="F39" s="268" t="n">
        <f aca="false">D38*F10</f>
        <v>23.04</v>
      </c>
      <c r="G39" s="269" t="n">
        <f aca="false">D38*G10</f>
        <v>14.592</v>
      </c>
      <c r="H39" s="270" t="n">
        <f aca="false">H38*H10</f>
        <v>27.20256</v>
      </c>
      <c r="I39" s="245" t="n">
        <f aca="false">H38*I10</f>
        <v>33.11616</v>
      </c>
      <c r="J39" s="246" t="n">
        <f aca="false">H38*J10</f>
        <v>35.4816</v>
      </c>
      <c r="K39" s="247" t="n">
        <f aca="false">H38*K10</f>
        <v>22.47168</v>
      </c>
      <c r="L39" s="248" t="n">
        <f aca="false">L38*L10</f>
        <v>41.33376</v>
      </c>
      <c r="M39" s="245" t="n">
        <f aca="false">L38*M10</f>
        <v>50.31936</v>
      </c>
      <c r="N39" s="246" t="n">
        <f aca="false">L38*N10</f>
        <v>53.9136</v>
      </c>
      <c r="O39" s="247" t="n">
        <f aca="false">L38*O10</f>
        <v>34.14528</v>
      </c>
      <c r="P39" s="248" t="n">
        <f aca="false">P38*P10</f>
        <v>50.51904</v>
      </c>
      <c r="Q39" s="245" t="n">
        <f aca="false">P38*Q10</f>
        <v>61.50144</v>
      </c>
      <c r="R39" s="246" t="n">
        <f aca="false">P38*R10</f>
        <v>65.8944</v>
      </c>
      <c r="S39" s="247" t="n">
        <f aca="false">P38*S10</f>
        <v>41.73312</v>
      </c>
      <c r="T39" s="248" t="n">
        <f aca="false">T38*T10</f>
        <v>69.24288</v>
      </c>
      <c r="U39" s="245" t="n">
        <f aca="false">T38*U10</f>
        <v>84.29568</v>
      </c>
      <c r="V39" s="246" t="n">
        <f aca="false">T38*V10</f>
        <v>90.3168</v>
      </c>
      <c r="W39" s="250" t="n">
        <f aca="false">T38*W10</f>
        <v>57.20064</v>
      </c>
      <c r="X39" s="248" t="n">
        <f aca="false">X38*X10</f>
        <v>96.768</v>
      </c>
      <c r="Y39" s="245" t="n">
        <f aca="false">X38*Y10</f>
        <v>64.512</v>
      </c>
      <c r="Z39" s="246" t="n">
        <f aca="false">X38*Z10</f>
        <v>96.768</v>
      </c>
      <c r="AA39" s="247" t="n">
        <f aca="false">X38*AA10</f>
        <v>64.512</v>
      </c>
      <c r="AB39" s="248" t="n">
        <f aca="false">AB38*AB10</f>
        <v>64.512</v>
      </c>
      <c r="AC39" s="245" t="n">
        <f aca="false">AB38*AC10</f>
        <v>64.512</v>
      </c>
      <c r="AD39" s="246" t="n">
        <f aca="false">AB38*AD10</f>
        <v>53.76</v>
      </c>
      <c r="AE39" s="247" t="n">
        <f aca="false">AB38*AE10</f>
        <v>32.256</v>
      </c>
      <c r="AF39" s="248" t="n">
        <f aca="false">AF38*AF10</f>
        <v>59.136</v>
      </c>
      <c r="AG39" s="245" t="n">
        <f aca="false">AF38*AG10</f>
        <v>25.344</v>
      </c>
      <c r="AH39" s="246" t="n">
        <f aca="false">AF38*AH10</f>
        <v>33.792</v>
      </c>
      <c r="AI39" s="250" t="n">
        <f aca="false">AF38*AI10</f>
        <v>50.688</v>
      </c>
    </row>
    <row r="40" customFormat="false" ht="14.5" hidden="false" customHeight="false" outlineLevel="0" collapsed="false">
      <c r="D40" s="0" t="n">
        <f aca="false">(D15+D18+D21+D24+D27+D30+D33+D36+D39)/60</f>
        <v>5.888</v>
      </c>
    </row>
  </sheetData>
  <mergeCells count="210">
    <mergeCell ref="B3:C3"/>
    <mergeCell ref="D3:G3"/>
    <mergeCell ref="H3:K3"/>
    <mergeCell ref="L3:O3"/>
    <mergeCell ref="P3:S3"/>
    <mergeCell ref="T3:W3"/>
    <mergeCell ref="X3:AA3"/>
    <mergeCell ref="AB3:AE3"/>
    <mergeCell ref="AF3:AI3"/>
    <mergeCell ref="B4:C4"/>
    <mergeCell ref="D4:G4"/>
    <mergeCell ref="H4:K4"/>
    <mergeCell ref="L4:O4"/>
    <mergeCell ref="P4:S4"/>
    <mergeCell ref="T4:W4"/>
    <mergeCell ref="X4:AA4"/>
    <mergeCell ref="AB4:AE4"/>
    <mergeCell ref="AF4:AI4"/>
    <mergeCell ref="B5:C5"/>
    <mergeCell ref="D5:G5"/>
    <mergeCell ref="H5:K5"/>
    <mergeCell ref="L5:O5"/>
    <mergeCell ref="P5:S5"/>
    <mergeCell ref="T5:W5"/>
    <mergeCell ref="X5:AA5"/>
    <mergeCell ref="AB5:AE5"/>
    <mergeCell ref="AF5:AI5"/>
    <mergeCell ref="B6:C6"/>
    <mergeCell ref="D6:G6"/>
    <mergeCell ref="H6:K6"/>
    <mergeCell ref="L6:O6"/>
    <mergeCell ref="P6:S6"/>
    <mergeCell ref="T6:W6"/>
    <mergeCell ref="X6:AA6"/>
    <mergeCell ref="AB6:AE6"/>
    <mergeCell ref="AF6:AI6"/>
    <mergeCell ref="B7:C7"/>
    <mergeCell ref="D7:G7"/>
    <mergeCell ref="H7:K7"/>
    <mergeCell ref="L7:O7"/>
    <mergeCell ref="P7:S7"/>
    <mergeCell ref="T7:W7"/>
    <mergeCell ref="X7:AA7"/>
    <mergeCell ref="AB7:AE7"/>
    <mergeCell ref="AF7:AI7"/>
    <mergeCell ref="B8:C8"/>
    <mergeCell ref="D8:G8"/>
    <mergeCell ref="H8:K8"/>
    <mergeCell ref="L8:O8"/>
    <mergeCell ref="P8:S8"/>
    <mergeCell ref="T8:W8"/>
    <mergeCell ref="X8:AA8"/>
    <mergeCell ref="AB8:AE8"/>
    <mergeCell ref="AF8:AI8"/>
    <mergeCell ref="B9:C9"/>
    <mergeCell ref="B10:C10"/>
    <mergeCell ref="B11:C11"/>
    <mergeCell ref="B13:B15"/>
    <mergeCell ref="D13:G13"/>
    <mergeCell ref="H13:K13"/>
    <mergeCell ref="L13:O13"/>
    <mergeCell ref="P13:S13"/>
    <mergeCell ref="T13:W13"/>
    <mergeCell ref="X13:AA13"/>
    <mergeCell ref="AB13:AE13"/>
    <mergeCell ref="AF13:AI13"/>
    <mergeCell ref="D14:G14"/>
    <mergeCell ref="H14:K14"/>
    <mergeCell ref="L14:O14"/>
    <mergeCell ref="P14:S14"/>
    <mergeCell ref="T14:W14"/>
    <mergeCell ref="X14:AA14"/>
    <mergeCell ref="AB14:AE14"/>
    <mergeCell ref="AF14:AI14"/>
    <mergeCell ref="B16:B18"/>
    <mergeCell ref="D16:G16"/>
    <mergeCell ref="H16:K16"/>
    <mergeCell ref="L16:O16"/>
    <mergeCell ref="P16:S16"/>
    <mergeCell ref="T16:W16"/>
    <mergeCell ref="X16:AA16"/>
    <mergeCell ref="AB16:AE16"/>
    <mergeCell ref="AF16:AI16"/>
    <mergeCell ref="D17:G17"/>
    <mergeCell ref="H17:K17"/>
    <mergeCell ref="L17:O17"/>
    <mergeCell ref="P17:S17"/>
    <mergeCell ref="T17:W17"/>
    <mergeCell ref="X17:AA17"/>
    <mergeCell ref="AB17:AE17"/>
    <mergeCell ref="AF17:AI17"/>
    <mergeCell ref="B19:B21"/>
    <mergeCell ref="D19:G19"/>
    <mergeCell ref="H19:K19"/>
    <mergeCell ref="L19:O19"/>
    <mergeCell ref="P19:S19"/>
    <mergeCell ref="T19:W19"/>
    <mergeCell ref="X19:AA19"/>
    <mergeCell ref="AB19:AE19"/>
    <mergeCell ref="AF19:AI19"/>
    <mergeCell ref="D20:G20"/>
    <mergeCell ref="H20:K20"/>
    <mergeCell ref="L20:O20"/>
    <mergeCell ref="P20:S20"/>
    <mergeCell ref="T20:W20"/>
    <mergeCell ref="X20:AA20"/>
    <mergeCell ref="AB20:AE20"/>
    <mergeCell ref="AF20:AI20"/>
    <mergeCell ref="B22:B24"/>
    <mergeCell ref="D22:G22"/>
    <mergeCell ref="H22:K22"/>
    <mergeCell ref="L22:O22"/>
    <mergeCell ref="P22:S22"/>
    <mergeCell ref="T22:W22"/>
    <mergeCell ref="X22:AA22"/>
    <mergeCell ref="AB22:AE22"/>
    <mergeCell ref="AF22:AI22"/>
    <mergeCell ref="D23:G23"/>
    <mergeCell ref="H23:K23"/>
    <mergeCell ref="L23:O23"/>
    <mergeCell ref="P23:S23"/>
    <mergeCell ref="T23:W23"/>
    <mergeCell ref="X23:AA23"/>
    <mergeCell ref="AB23:AE23"/>
    <mergeCell ref="AF23:AI23"/>
    <mergeCell ref="B25:B27"/>
    <mergeCell ref="D25:G25"/>
    <mergeCell ref="H25:K25"/>
    <mergeCell ref="L25:O25"/>
    <mergeCell ref="P25:S25"/>
    <mergeCell ref="T25:W25"/>
    <mergeCell ref="X25:AA25"/>
    <mergeCell ref="AB25:AE25"/>
    <mergeCell ref="AF25:AI25"/>
    <mergeCell ref="D26:G26"/>
    <mergeCell ref="H26:K26"/>
    <mergeCell ref="L26:O26"/>
    <mergeCell ref="P26:S26"/>
    <mergeCell ref="T26:W26"/>
    <mergeCell ref="X26:AA26"/>
    <mergeCell ref="AB26:AE26"/>
    <mergeCell ref="AF26:AI26"/>
    <mergeCell ref="B28:B30"/>
    <mergeCell ref="D28:G28"/>
    <mergeCell ref="H28:K28"/>
    <mergeCell ref="L28:O28"/>
    <mergeCell ref="P28:S28"/>
    <mergeCell ref="T28:W28"/>
    <mergeCell ref="X28:AA28"/>
    <mergeCell ref="AB28:AE28"/>
    <mergeCell ref="AF28:AI28"/>
    <mergeCell ref="D29:G29"/>
    <mergeCell ref="H29:K29"/>
    <mergeCell ref="L29:O29"/>
    <mergeCell ref="P29:S29"/>
    <mergeCell ref="T29:W29"/>
    <mergeCell ref="X29:AA29"/>
    <mergeCell ref="AB29:AE29"/>
    <mergeCell ref="AF29:AI29"/>
    <mergeCell ref="B31:B33"/>
    <mergeCell ref="D31:G31"/>
    <mergeCell ref="H31:K31"/>
    <mergeCell ref="L31:O31"/>
    <mergeCell ref="P31:S31"/>
    <mergeCell ref="T31:W31"/>
    <mergeCell ref="X31:AA31"/>
    <mergeCell ref="AB31:AE31"/>
    <mergeCell ref="AF31:AI31"/>
    <mergeCell ref="D32:G32"/>
    <mergeCell ref="H32:K32"/>
    <mergeCell ref="L32:O32"/>
    <mergeCell ref="P32:S32"/>
    <mergeCell ref="T32:W32"/>
    <mergeCell ref="X32:AA32"/>
    <mergeCell ref="AB32:AE32"/>
    <mergeCell ref="AF32:AI32"/>
    <mergeCell ref="B34:B36"/>
    <mergeCell ref="D34:G34"/>
    <mergeCell ref="H34:K34"/>
    <mergeCell ref="L34:O34"/>
    <mergeCell ref="P34:S34"/>
    <mergeCell ref="T34:W34"/>
    <mergeCell ref="X34:AA34"/>
    <mergeCell ref="AB34:AE34"/>
    <mergeCell ref="AF34:AI34"/>
    <mergeCell ref="D35:G35"/>
    <mergeCell ref="H35:K35"/>
    <mergeCell ref="L35:O35"/>
    <mergeCell ref="P35:S35"/>
    <mergeCell ref="T35:W35"/>
    <mergeCell ref="X35:AA35"/>
    <mergeCell ref="AB35:AE35"/>
    <mergeCell ref="AF35:AI35"/>
    <mergeCell ref="B37:B39"/>
    <mergeCell ref="D37:G37"/>
    <mergeCell ref="H37:K37"/>
    <mergeCell ref="L37:O37"/>
    <mergeCell ref="P37:S37"/>
    <mergeCell ref="T37:W37"/>
    <mergeCell ref="X37:AA37"/>
    <mergeCell ref="AB37:AE37"/>
    <mergeCell ref="AF37:AI37"/>
    <mergeCell ref="D38:G38"/>
    <mergeCell ref="H38:K38"/>
    <mergeCell ref="L38:O38"/>
    <mergeCell ref="P38:S38"/>
    <mergeCell ref="T38:W38"/>
    <mergeCell ref="X38:AA38"/>
    <mergeCell ref="AB38:AE38"/>
    <mergeCell ref="AF38:AI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H39" activeCellId="0" sqref="H39"/>
    </sheetView>
  </sheetViews>
  <sheetFormatPr defaultRowHeight="14.5" outlineLevelRow="0" outlineLevelCol="0"/>
  <cols>
    <col collapsed="false" customWidth="true" hidden="false" outlineLevel="0" max="1" min="1" style="0" width="17.54"/>
    <col collapsed="false" customWidth="true" hidden="false" outlineLevel="0" max="2" min="2" style="0" width="23.45"/>
    <col collapsed="false" customWidth="true" hidden="false" outlineLevel="0" max="3" min="3" style="0" width="12.18"/>
    <col collapsed="false" customWidth="true" hidden="false" outlineLevel="0" max="4" min="4" style="0" width="12.83"/>
    <col collapsed="false" customWidth="true" hidden="false" outlineLevel="0" max="5" min="5" style="0" width="14.81"/>
    <col collapsed="false" customWidth="true" hidden="false" outlineLevel="0" max="6" min="6" style="0" width="16.82"/>
    <col collapsed="false" customWidth="true" hidden="false" outlineLevel="0" max="7" min="7" style="0" width="15.81"/>
    <col collapsed="false" customWidth="true" hidden="false" outlineLevel="0" max="8" min="8" style="0" width="19.27"/>
    <col collapsed="false" customWidth="true" hidden="false" outlineLevel="0" max="10" min="9" style="0" width="11.99"/>
    <col collapsed="false" customWidth="true" hidden="false" outlineLevel="0" max="11" min="11" style="0" width="16.09"/>
    <col collapsed="false" customWidth="true" hidden="false" outlineLevel="0" max="1025" min="12" style="0" width="8.63"/>
  </cols>
  <sheetData>
    <row r="1" customFormat="false" ht="52.15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14.5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4.5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18.5" hidden="false" customHeight="false" outlineLevel="0" collapsed="false">
      <c r="A4" s="331"/>
      <c r="B4" s="350" t="s">
        <v>149</v>
      </c>
      <c r="C4" s="351" t="n">
        <f aca="false">'понедельный план тр-к '!D15</f>
        <v>123.648</v>
      </c>
      <c r="D4" s="352" t="n">
        <f aca="false">'понедельный план тр-к '!D18</f>
        <v>105.984</v>
      </c>
      <c r="E4" s="353" t="n">
        <f aca="false">'понедельный план тр-к '!D21</f>
        <v>0</v>
      </c>
      <c r="F4" s="353" t="n">
        <f aca="false">'понедельный план тр-к '!D24</f>
        <v>0</v>
      </c>
      <c r="G4" s="353" t="n">
        <f aca="false">'понедельный план тр-к '!D27</f>
        <v>0</v>
      </c>
      <c r="H4" s="353" t="n">
        <f aca="false">'понедельный план тр-к '!D30</f>
        <v>0</v>
      </c>
      <c r="I4" s="354" t="n">
        <f aca="false">'понедельный план тр-к '!D33</f>
        <v>70.656</v>
      </c>
      <c r="J4" s="354" t="n">
        <f aca="false">'понедельный план тр-к '!D36</f>
        <v>35.328</v>
      </c>
      <c r="K4" s="355" t="n">
        <f aca="false">'понедельный план тр-к '!D39</f>
        <v>17.664</v>
      </c>
    </row>
    <row r="5" customFormat="false" ht="18.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8.4" hidden="false" customHeight="tru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5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4.5" hidden="false" customHeight="false" outlineLevel="0" collapsed="false">
      <c r="A8" s="361" t="s">
        <v>154</v>
      </c>
      <c r="B8" s="362" t="n">
        <v>43528</v>
      </c>
      <c r="C8" s="363"/>
      <c r="D8" s="363"/>
      <c r="E8" s="364"/>
      <c r="F8" s="364"/>
      <c r="G8" s="364"/>
      <c r="H8" s="364"/>
      <c r="I8" s="364"/>
      <c r="J8" s="364"/>
      <c r="K8" s="364"/>
    </row>
    <row r="9" customFormat="false" ht="14.5" hidden="false" customHeight="false" outlineLevel="0" collapsed="false">
      <c r="A9" s="361" t="s">
        <v>155</v>
      </c>
      <c r="B9" s="362" t="n">
        <v>43529</v>
      </c>
      <c r="C9" s="365" t="s">
        <v>156</v>
      </c>
      <c r="D9" s="365"/>
      <c r="E9" s="366"/>
      <c r="F9" s="366"/>
      <c r="G9" s="366"/>
      <c r="H9" s="366"/>
      <c r="I9" s="366"/>
      <c r="J9" s="366"/>
      <c r="K9" s="366"/>
    </row>
    <row r="10" customFormat="false" ht="14.5" hidden="false" customHeight="false" outlineLevel="0" collapsed="false">
      <c r="A10" s="361" t="s">
        <v>157</v>
      </c>
      <c r="B10" s="362" t="n">
        <v>43530</v>
      </c>
      <c r="C10" s="365"/>
      <c r="D10" s="365"/>
      <c r="E10" s="366"/>
      <c r="F10" s="366"/>
      <c r="G10" s="366"/>
      <c r="H10" s="366"/>
      <c r="I10" s="366"/>
      <c r="J10" s="366"/>
      <c r="K10" s="366"/>
    </row>
    <row r="11" customFormat="false" ht="14.5" hidden="false" customHeight="false" outlineLevel="0" collapsed="false">
      <c r="A11" s="361" t="s">
        <v>158</v>
      </c>
      <c r="B11" s="362" t="n">
        <v>43531</v>
      </c>
      <c r="C11" s="365" t="s">
        <v>159</v>
      </c>
      <c r="D11" s="365"/>
      <c r="E11" s="366"/>
      <c r="F11" s="366"/>
      <c r="G11" s="366"/>
      <c r="H11" s="366"/>
      <c r="I11" s="366"/>
      <c r="J11" s="366"/>
      <c r="K11" s="366"/>
    </row>
    <row r="12" customFormat="false" ht="14.5" hidden="false" customHeight="false" outlineLevel="0" collapsed="false">
      <c r="A12" s="361" t="s">
        <v>160</v>
      </c>
      <c r="B12" s="362" t="n">
        <v>43532</v>
      </c>
      <c r="C12" s="365" t="s">
        <v>161</v>
      </c>
      <c r="D12" s="365"/>
      <c r="E12" s="367"/>
      <c r="F12" s="367"/>
      <c r="G12" s="367"/>
      <c r="H12" s="367"/>
      <c r="I12" s="367"/>
      <c r="J12" s="367"/>
      <c r="K12" s="367"/>
    </row>
    <row r="13" customFormat="false" ht="14.5" hidden="false" customHeight="false" outlineLevel="0" collapsed="false">
      <c r="A13" s="361" t="s">
        <v>162</v>
      </c>
      <c r="B13" s="362" t="n">
        <v>43533</v>
      </c>
      <c r="C13" s="365" t="s">
        <v>163</v>
      </c>
      <c r="D13" s="365"/>
      <c r="E13" s="366"/>
      <c r="F13" s="366"/>
      <c r="G13" s="366"/>
      <c r="H13" s="366"/>
      <c r="I13" s="366"/>
      <c r="J13" s="366"/>
      <c r="K13" s="366"/>
    </row>
    <row r="14" customFormat="false" ht="14.5" hidden="false" customHeight="false" outlineLevel="0" collapsed="false">
      <c r="A14" s="361" t="s">
        <v>164</v>
      </c>
      <c r="B14" s="362" t="n">
        <v>43534</v>
      </c>
      <c r="C14" s="365" t="s">
        <v>165</v>
      </c>
      <c r="D14" s="365"/>
      <c r="E14" s="366"/>
      <c r="F14" s="366"/>
      <c r="G14" s="366"/>
      <c r="H14" s="366"/>
      <c r="I14" s="366"/>
      <c r="J14" s="366"/>
      <c r="K14" s="366"/>
    </row>
    <row r="16" customFormat="false" ht="14.5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72.5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4.5" hidden="false" customHeight="false" outlineLevel="0" collapsed="false">
      <c r="A18" s="372" t="s">
        <v>174</v>
      </c>
      <c r="B18" s="373" t="n">
        <v>43528</v>
      </c>
      <c r="C18" s="374"/>
      <c r="D18" s="374"/>
      <c r="E18" s="374"/>
      <c r="F18" s="374"/>
      <c r="G18" s="374"/>
      <c r="H18" s="374"/>
      <c r="I18" s="374"/>
      <c r="J18" s="375"/>
      <c r="K18" s="375"/>
    </row>
    <row r="19" customFormat="false" ht="14.5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5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5" hidden="false" customHeight="false" outlineLevel="0" collapsed="false">
      <c r="A21" s="377" t="s">
        <v>175</v>
      </c>
      <c r="B21" s="20" t="n">
        <v>43529</v>
      </c>
      <c r="C21" s="21" t="s">
        <v>176</v>
      </c>
      <c r="D21" s="21" t="s">
        <v>176</v>
      </c>
      <c r="E21" s="21" t="s">
        <v>177</v>
      </c>
      <c r="F21" s="378" t="s">
        <v>178</v>
      </c>
      <c r="G21" s="21"/>
      <c r="H21" s="21" t="s">
        <v>179</v>
      </c>
      <c r="I21" s="91"/>
      <c r="J21" s="91"/>
      <c r="K21" s="91"/>
    </row>
    <row r="22" customFormat="false" ht="14.4" hidden="false" customHeight="true" outlineLevel="0" collapsed="false">
      <c r="A22" s="377"/>
      <c r="B22" s="377"/>
      <c r="C22" s="379" t="s">
        <v>180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67.5" hidden="false" customHeight="true" outlineLevel="0" collapsed="false">
      <c r="A23" s="377"/>
      <c r="B23" s="377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5" hidden="false" customHeight="false" outlineLevel="0" collapsed="false">
      <c r="A24" s="372" t="s">
        <v>181</v>
      </c>
      <c r="B24" s="373" t="n">
        <v>43530</v>
      </c>
      <c r="C24" s="374"/>
      <c r="D24" s="374"/>
      <c r="E24" s="374"/>
      <c r="F24" s="380" t="s">
        <v>182</v>
      </c>
      <c r="G24" s="374"/>
      <c r="H24" s="374"/>
      <c r="I24" s="374"/>
      <c r="J24" s="374"/>
      <c r="K24" s="374"/>
    </row>
    <row r="25" customFormat="false" ht="14.4" hidden="false" customHeight="tru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30.75" hidden="false" customHeight="tru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5" hidden="false" customHeight="false" outlineLevel="0" collapsed="false">
      <c r="A27" s="377" t="s">
        <v>183</v>
      </c>
      <c r="B27" s="20" t="n">
        <v>43531</v>
      </c>
      <c r="C27" s="21"/>
      <c r="D27" s="21"/>
      <c r="E27" s="21" t="s">
        <v>184</v>
      </c>
      <c r="F27" s="21" t="n">
        <v>-10</v>
      </c>
      <c r="G27" s="21"/>
      <c r="H27" s="21" t="s">
        <v>179</v>
      </c>
      <c r="I27" s="21"/>
      <c r="J27" s="21"/>
      <c r="K27" s="21"/>
    </row>
    <row r="28" customFormat="false" ht="14.5" hidden="false" customHeight="false" outlineLevel="0" collapsed="false">
      <c r="A28" s="377"/>
      <c r="B28" s="377"/>
      <c r="C28" s="382" t="s">
        <v>185</v>
      </c>
      <c r="D28" s="382"/>
      <c r="E28" s="382"/>
      <c r="F28" s="382"/>
      <c r="G28" s="382"/>
      <c r="H28" s="382"/>
      <c r="I28" s="382"/>
      <c r="J28" s="382"/>
      <c r="K28" s="382"/>
    </row>
    <row r="29" customFormat="false" ht="52.5" hidden="false" customHeight="true" outlineLevel="0" collapsed="false">
      <c r="A29" s="377"/>
      <c r="B29" s="377"/>
      <c r="C29" s="382"/>
      <c r="D29" s="382"/>
      <c r="E29" s="382"/>
      <c r="F29" s="382"/>
      <c r="G29" s="382"/>
      <c r="H29" s="382"/>
      <c r="I29" s="382"/>
      <c r="J29" s="382"/>
      <c r="K29" s="382"/>
    </row>
    <row r="30" customFormat="false" ht="14.5" hidden="false" customHeight="false" outlineLevel="0" collapsed="false">
      <c r="A30" s="372" t="s">
        <v>186</v>
      </c>
      <c r="B30" s="373" t="n">
        <v>43532</v>
      </c>
      <c r="C30" s="374" t="s">
        <v>176</v>
      </c>
      <c r="D30" s="374" t="s">
        <v>187</v>
      </c>
      <c r="E30" s="374" t="s">
        <v>184</v>
      </c>
      <c r="F30" s="380" t="s">
        <v>188</v>
      </c>
      <c r="G30" s="374"/>
      <c r="H30" s="374" t="s">
        <v>179</v>
      </c>
      <c r="I30" s="383"/>
      <c r="J30" s="383"/>
      <c r="K30" s="383"/>
    </row>
    <row r="31" customFormat="false" ht="14.4" hidden="false" customHeight="true" outlineLevel="0" collapsed="false">
      <c r="A31" s="372"/>
      <c r="B31" s="372"/>
      <c r="C31" s="381" t="s">
        <v>189</v>
      </c>
      <c r="D31" s="381"/>
      <c r="E31" s="381"/>
      <c r="F31" s="381"/>
      <c r="G31" s="381"/>
      <c r="H31" s="381"/>
      <c r="I31" s="381"/>
      <c r="J31" s="381"/>
      <c r="K31" s="381"/>
    </row>
    <row r="32" customFormat="false" ht="30.25" hidden="false" customHeight="tru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4.5" hidden="false" customHeight="false" outlineLevel="0" collapsed="false">
      <c r="A33" s="377" t="s">
        <v>190</v>
      </c>
      <c r="B33" s="20" t="n">
        <v>43533</v>
      </c>
      <c r="C33" s="21" t="s">
        <v>176</v>
      </c>
      <c r="D33" s="21" t="s">
        <v>176</v>
      </c>
      <c r="E33" s="21" t="s">
        <v>177</v>
      </c>
      <c r="F33" s="378" t="s">
        <v>178</v>
      </c>
      <c r="G33" s="21"/>
      <c r="H33" s="21" t="s">
        <v>179</v>
      </c>
      <c r="I33" s="21"/>
      <c r="J33" s="21"/>
      <c r="K33" s="21"/>
    </row>
    <row r="34" customFormat="false" ht="14.5" hidden="false" customHeight="false" outlineLevel="0" collapsed="false">
      <c r="A34" s="377"/>
      <c r="B34" s="377"/>
      <c r="C34" s="384" t="s">
        <v>191</v>
      </c>
      <c r="D34" s="384"/>
      <c r="E34" s="384"/>
      <c r="F34" s="384"/>
      <c r="G34" s="384"/>
      <c r="H34" s="384"/>
      <c r="I34" s="384"/>
      <c r="J34" s="384"/>
      <c r="K34" s="384"/>
    </row>
    <row r="35" customFormat="false" ht="14.5" hidden="false" customHeight="false" outlineLevel="0" collapsed="false">
      <c r="A35" s="377"/>
      <c r="B35" s="377"/>
      <c r="C35" s="384"/>
      <c r="D35" s="384"/>
      <c r="E35" s="384"/>
      <c r="F35" s="384"/>
      <c r="G35" s="384"/>
      <c r="H35" s="384"/>
      <c r="I35" s="384"/>
      <c r="J35" s="384"/>
      <c r="K35" s="384"/>
    </row>
    <row r="36" customFormat="false" ht="14.5" hidden="false" customHeight="false" outlineLevel="0" collapsed="false">
      <c r="A36" s="372" t="s">
        <v>192</v>
      </c>
      <c r="B36" s="373" t="n">
        <v>43534</v>
      </c>
      <c r="C36" s="374" t="s">
        <v>176</v>
      </c>
      <c r="D36" s="374" t="s">
        <v>176</v>
      </c>
      <c r="E36" s="374" t="s">
        <v>193</v>
      </c>
      <c r="F36" s="380" t="s">
        <v>188</v>
      </c>
      <c r="G36" s="374"/>
      <c r="H36" s="374" t="s">
        <v>194</v>
      </c>
      <c r="I36" s="374"/>
      <c r="J36" s="374"/>
      <c r="K36" s="374"/>
    </row>
    <row r="37" customFormat="false" ht="14.5" hidden="false" customHeight="false" outlineLevel="0" collapsed="false">
      <c r="A37" s="372"/>
      <c r="B37" s="372"/>
      <c r="C37" s="385" t="s">
        <v>195</v>
      </c>
      <c r="D37" s="385"/>
      <c r="E37" s="385"/>
      <c r="F37" s="385"/>
      <c r="G37" s="385"/>
      <c r="H37" s="385"/>
      <c r="I37" s="385"/>
      <c r="J37" s="385"/>
      <c r="K37" s="385"/>
    </row>
    <row r="38" customFormat="false" ht="14.5" hidden="false" customHeight="false" outlineLevel="0" collapsed="false">
      <c r="A38" s="372"/>
      <c r="B38" s="372"/>
      <c r="C38" s="385"/>
      <c r="D38" s="385"/>
      <c r="E38" s="385"/>
      <c r="F38" s="385"/>
      <c r="G38" s="385"/>
      <c r="H38" s="385"/>
      <c r="I38" s="385"/>
      <c r="J38" s="385"/>
      <c r="K38" s="385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B4" colorId="64" zoomScale="100" zoomScaleNormal="100" zoomScalePageLayoutView="100" workbookViewId="0">
      <selection pane="topLeft" activeCell="E13" activeCellId="0" sqref="E13"/>
    </sheetView>
  </sheetViews>
  <sheetFormatPr defaultRowHeight="14.5" outlineLevelRow="0" outlineLevelCol="0"/>
  <cols>
    <col collapsed="false" customWidth="true" hidden="false" outlineLevel="0" max="1" min="1" style="0" width="20.64"/>
    <col collapsed="false" customWidth="true" hidden="false" outlineLevel="0" max="2" min="2" style="0" width="16.63"/>
    <col collapsed="false" customWidth="true" hidden="false" outlineLevel="0" max="3" min="3" style="0" width="8.63"/>
    <col collapsed="false" customWidth="true" hidden="false" outlineLevel="0" max="4" min="4" style="0" width="15.63"/>
    <col collapsed="false" customWidth="true" hidden="false" outlineLevel="0" max="5" min="5" style="0" width="16"/>
    <col collapsed="false" customWidth="true" hidden="false" outlineLevel="0" max="6" min="6" style="0" width="17.36"/>
    <col collapsed="false" customWidth="true" hidden="false" outlineLevel="0" max="7" min="7" style="0" width="11.64"/>
    <col collapsed="false" customWidth="true" hidden="false" outlineLevel="0" max="8" min="8" style="0" width="20.98"/>
    <col collapsed="false" customWidth="true" hidden="false" outlineLevel="0" max="9" min="9" style="0" width="13.02"/>
    <col collapsed="false" customWidth="true" hidden="false" outlineLevel="0" max="10" min="10" style="0" width="10.63"/>
    <col collapsed="false" customWidth="true" hidden="false" outlineLevel="0" max="11" min="11" style="0" width="8.82"/>
    <col collapsed="false" customWidth="true" hidden="false" outlineLevel="0" max="1025" min="12" style="0" width="8.63"/>
  </cols>
  <sheetData>
    <row r="1" customFormat="false" ht="58.75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14.5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4.5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29" hidden="false" customHeight="false" outlineLevel="0" collapsed="false">
      <c r="A4" s="331"/>
      <c r="B4" s="350" t="s">
        <v>149</v>
      </c>
      <c r="C4" s="351" t="n">
        <f aca="false">'понедельный план тр-к '!E15</f>
        <v>150.528</v>
      </c>
      <c r="D4" s="352" t="n">
        <f aca="false">'понедельный план тр-к '!E18</f>
        <v>129.024</v>
      </c>
      <c r="E4" s="353" t="n">
        <f aca="false">'понедельный план тр-к '!E21</f>
        <v>0</v>
      </c>
      <c r="F4" s="353" t="n">
        <f aca="false">'понедельный план тр-к '!E24</f>
        <v>0</v>
      </c>
      <c r="G4" s="353" t="n">
        <f aca="false">'понедельный план тр-к '!E27</f>
        <v>0</v>
      </c>
      <c r="H4" s="353" t="n">
        <f aca="false">'понедельный план тр-к '!E30</f>
        <v>0</v>
      </c>
      <c r="I4" s="354" t="n">
        <f aca="false">'понедельный план тр-к '!E33</f>
        <v>86.016</v>
      </c>
      <c r="J4" s="354" t="n">
        <f aca="false">'понедельный план тр-к '!E36</f>
        <v>43.008</v>
      </c>
      <c r="K4" s="355" t="n">
        <f aca="false">'понедельный план тр-к '!E39</f>
        <v>21.504</v>
      </c>
    </row>
    <row r="5" customFormat="false" ht="18.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4.5" hidden="false" customHeight="fals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5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4.5" hidden="false" customHeight="false" outlineLevel="0" collapsed="false">
      <c r="A8" s="361" t="s">
        <v>154</v>
      </c>
      <c r="B8" s="362" t="n">
        <v>43535</v>
      </c>
      <c r="C8" s="363"/>
      <c r="D8" s="363"/>
      <c r="E8" s="386"/>
      <c r="F8" s="386"/>
      <c r="G8" s="386"/>
      <c r="H8" s="386"/>
      <c r="I8" s="386"/>
      <c r="J8" s="386"/>
      <c r="K8" s="386"/>
    </row>
    <row r="9" customFormat="false" ht="14.5" hidden="false" customHeight="false" outlineLevel="0" collapsed="false">
      <c r="A9" s="361" t="s">
        <v>155</v>
      </c>
      <c r="B9" s="362" t="n">
        <v>43536</v>
      </c>
      <c r="C9" s="365" t="s">
        <v>196</v>
      </c>
      <c r="D9" s="365"/>
      <c r="E9" s="386" t="s">
        <v>197</v>
      </c>
      <c r="F9" s="386"/>
      <c r="G9" s="386"/>
      <c r="H9" s="386"/>
      <c r="I9" s="386"/>
      <c r="J9" s="386"/>
      <c r="K9" s="386"/>
    </row>
    <row r="10" customFormat="false" ht="14.5" hidden="false" customHeight="false" outlineLevel="0" collapsed="false">
      <c r="A10" s="361" t="s">
        <v>157</v>
      </c>
      <c r="B10" s="362" t="n">
        <v>43537</v>
      </c>
      <c r="C10" s="365"/>
      <c r="D10" s="365"/>
      <c r="E10" s="386"/>
      <c r="F10" s="386"/>
      <c r="G10" s="386"/>
      <c r="H10" s="386"/>
      <c r="I10" s="386"/>
      <c r="J10" s="386"/>
      <c r="K10" s="386"/>
    </row>
    <row r="11" customFormat="false" ht="14.5" hidden="false" customHeight="false" outlineLevel="0" collapsed="false">
      <c r="A11" s="361" t="s">
        <v>158</v>
      </c>
      <c r="B11" s="362" t="n">
        <v>43538</v>
      </c>
      <c r="C11" s="365" t="s">
        <v>198</v>
      </c>
      <c r="D11" s="365"/>
      <c r="E11" s="386"/>
      <c r="F11" s="386"/>
      <c r="G11" s="386"/>
      <c r="H11" s="386"/>
      <c r="I11" s="386"/>
      <c r="J11" s="386"/>
      <c r="K11" s="386"/>
    </row>
    <row r="12" customFormat="false" ht="14.5" hidden="false" customHeight="false" outlineLevel="0" collapsed="false">
      <c r="A12" s="361" t="s">
        <v>160</v>
      </c>
      <c r="B12" s="362" t="n">
        <v>43539</v>
      </c>
      <c r="C12" s="365" t="s">
        <v>199</v>
      </c>
      <c r="D12" s="365"/>
      <c r="E12" s="386"/>
      <c r="F12" s="386"/>
      <c r="G12" s="386"/>
      <c r="H12" s="386"/>
      <c r="I12" s="386"/>
      <c r="J12" s="386"/>
      <c r="K12" s="386"/>
    </row>
    <row r="13" customFormat="false" ht="14.5" hidden="false" customHeight="false" outlineLevel="0" collapsed="false">
      <c r="A13" s="361" t="s">
        <v>162</v>
      </c>
      <c r="B13" s="362" t="n">
        <v>43540</v>
      </c>
      <c r="C13" s="365" t="s">
        <v>200</v>
      </c>
      <c r="D13" s="365"/>
      <c r="E13" s="386"/>
      <c r="F13" s="386"/>
      <c r="G13" s="386"/>
      <c r="H13" s="386"/>
      <c r="I13" s="386"/>
      <c r="J13" s="386"/>
      <c r="K13" s="386"/>
    </row>
    <row r="14" customFormat="false" ht="14.5" hidden="false" customHeight="false" outlineLevel="0" collapsed="false">
      <c r="A14" s="361" t="s">
        <v>164</v>
      </c>
      <c r="B14" s="362" t="n">
        <v>43541</v>
      </c>
      <c r="C14" s="365" t="s">
        <v>201</v>
      </c>
      <c r="D14" s="365"/>
      <c r="E14" s="386" t="s">
        <v>197</v>
      </c>
      <c r="F14" s="386"/>
      <c r="G14" s="386"/>
      <c r="H14" s="386"/>
      <c r="I14" s="386"/>
      <c r="J14" s="386"/>
      <c r="K14" s="386"/>
    </row>
    <row r="16" customFormat="false" ht="14.5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72.5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4.5" hidden="false" customHeight="false" outlineLevel="0" collapsed="false">
      <c r="A18" s="372" t="s">
        <v>174</v>
      </c>
      <c r="B18" s="373" t="n">
        <v>43535</v>
      </c>
      <c r="C18" s="374"/>
      <c r="D18" s="374"/>
      <c r="E18" s="374"/>
      <c r="F18" s="374"/>
      <c r="G18" s="374"/>
      <c r="H18" s="374"/>
      <c r="I18" s="374"/>
      <c r="J18" s="375"/>
      <c r="K18" s="375"/>
    </row>
    <row r="19" customFormat="false" ht="14.5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5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5" hidden="false" customHeight="false" outlineLevel="0" collapsed="false">
      <c r="A21" s="377" t="s">
        <v>175</v>
      </c>
      <c r="B21" s="373" t="n">
        <v>43536</v>
      </c>
      <c r="C21" s="21"/>
      <c r="D21" s="21"/>
      <c r="E21" s="21"/>
      <c r="F21" s="378"/>
      <c r="G21" s="21"/>
      <c r="H21" s="21"/>
      <c r="I21" s="91"/>
      <c r="J21" s="91"/>
      <c r="K21" s="91"/>
    </row>
    <row r="22" customFormat="false" ht="13.75" hidden="false" customHeight="true" outlineLevel="0" collapsed="false">
      <c r="A22" s="377"/>
      <c r="B22" s="373"/>
      <c r="C22" s="379" t="s">
        <v>202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14.5" hidden="false" customHeight="fals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5" hidden="false" customHeight="false" outlineLevel="0" collapsed="false">
      <c r="A24" s="372" t="s">
        <v>181</v>
      </c>
      <c r="B24" s="373" t="n">
        <v>43537</v>
      </c>
      <c r="C24" s="374"/>
      <c r="D24" s="374"/>
      <c r="E24" s="374"/>
      <c r="F24" s="374"/>
      <c r="G24" s="374"/>
      <c r="H24" s="374"/>
      <c r="I24" s="374"/>
      <c r="J24" s="374"/>
      <c r="K24" s="374"/>
    </row>
    <row r="25" customFormat="false" ht="14.5" hidden="false" customHeight="fals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14.5" hidden="false" customHeight="fals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5" hidden="false" customHeight="false" outlineLevel="0" collapsed="false">
      <c r="A27" s="377" t="s">
        <v>183</v>
      </c>
      <c r="B27" s="373" t="n">
        <v>43538</v>
      </c>
      <c r="C27" s="21"/>
      <c r="D27" s="21"/>
      <c r="E27" s="21"/>
      <c r="F27" s="21"/>
      <c r="G27" s="21"/>
      <c r="H27" s="21"/>
      <c r="I27" s="21"/>
      <c r="J27" s="21"/>
      <c r="K27" s="21"/>
    </row>
    <row r="28" customFormat="false" ht="14.5" hidden="false" customHeight="false" outlineLevel="0" collapsed="false">
      <c r="A28" s="377"/>
      <c r="B28" s="373"/>
      <c r="C28" s="22" t="s">
        <v>203</v>
      </c>
      <c r="D28" s="22"/>
      <c r="E28" s="22"/>
      <c r="F28" s="22"/>
      <c r="G28" s="22"/>
      <c r="H28" s="22"/>
      <c r="I28" s="22"/>
      <c r="J28" s="22"/>
      <c r="K28" s="22"/>
    </row>
    <row r="29" customFormat="false" ht="14.5" hidden="false" customHeight="false" outlineLevel="0" collapsed="false">
      <c r="A29" s="377"/>
      <c r="B29" s="373"/>
      <c r="C29" s="22"/>
      <c r="D29" s="22"/>
      <c r="E29" s="22"/>
      <c r="F29" s="22"/>
      <c r="G29" s="22"/>
      <c r="H29" s="22"/>
      <c r="I29" s="22"/>
      <c r="J29" s="22"/>
      <c r="K29" s="22"/>
    </row>
    <row r="30" customFormat="false" ht="14.5" hidden="false" customHeight="false" outlineLevel="0" collapsed="false">
      <c r="A30" s="372" t="s">
        <v>186</v>
      </c>
      <c r="B30" s="373" t="n">
        <v>43539</v>
      </c>
      <c r="C30" s="383"/>
      <c r="D30" s="383"/>
      <c r="E30" s="383"/>
      <c r="F30" s="383"/>
      <c r="G30" s="383"/>
      <c r="H30" s="383"/>
      <c r="I30" s="383"/>
      <c r="J30" s="383"/>
      <c r="K30" s="383"/>
    </row>
    <row r="31" customFormat="false" ht="14.5" hidden="false" customHeight="false" outlineLevel="0" collapsed="false">
      <c r="A31" s="372"/>
      <c r="B31" s="372"/>
      <c r="C31" s="387" t="s">
        <v>204</v>
      </c>
      <c r="D31" s="387"/>
      <c r="E31" s="387"/>
      <c r="F31" s="387"/>
      <c r="G31" s="387"/>
      <c r="H31" s="387"/>
      <c r="I31" s="387"/>
      <c r="J31" s="387"/>
      <c r="K31" s="387"/>
    </row>
    <row r="32" customFormat="false" ht="14.5" hidden="false" customHeight="false" outlineLevel="0" collapsed="false">
      <c r="A32" s="372"/>
      <c r="B32" s="372"/>
      <c r="C32" s="387"/>
      <c r="D32" s="387"/>
      <c r="E32" s="387"/>
      <c r="F32" s="387"/>
      <c r="G32" s="387"/>
      <c r="H32" s="387"/>
      <c r="I32" s="387"/>
      <c r="J32" s="387"/>
      <c r="K32" s="387"/>
    </row>
    <row r="33" customFormat="false" ht="14.5" hidden="false" customHeight="false" outlineLevel="0" collapsed="false">
      <c r="A33" s="377" t="s">
        <v>190</v>
      </c>
      <c r="B33" s="373" t="n">
        <v>43540</v>
      </c>
      <c r="C33" s="91"/>
      <c r="D33" s="91"/>
      <c r="E33" s="91"/>
      <c r="F33" s="91"/>
      <c r="G33" s="91"/>
      <c r="H33" s="91"/>
      <c r="I33" s="91"/>
      <c r="J33" s="91"/>
      <c r="K33" s="91"/>
    </row>
    <row r="34" customFormat="false" ht="14.5" hidden="false" customHeight="false" outlineLevel="0" collapsed="false">
      <c r="A34" s="377"/>
      <c r="B34" s="373"/>
      <c r="C34" s="22" t="s">
        <v>205</v>
      </c>
      <c r="D34" s="22"/>
      <c r="E34" s="22"/>
      <c r="F34" s="22"/>
      <c r="G34" s="22"/>
      <c r="H34" s="22"/>
      <c r="I34" s="22"/>
      <c r="J34" s="22"/>
      <c r="K34" s="22"/>
    </row>
    <row r="35" customFormat="false" ht="14.5" hidden="false" customHeight="false" outlineLevel="0" collapsed="false">
      <c r="A35" s="377"/>
      <c r="B35" s="373"/>
      <c r="C35" s="22"/>
      <c r="D35" s="22"/>
      <c r="E35" s="22"/>
      <c r="F35" s="22"/>
      <c r="G35" s="22"/>
      <c r="H35" s="22"/>
      <c r="I35" s="22"/>
      <c r="J35" s="22"/>
      <c r="K35" s="22"/>
    </row>
    <row r="36" customFormat="false" ht="14.5" hidden="false" customHeight="false" outlineLevel="0" collapsed="false">
      <c r="A36" s="372" t="s">
        <v>192</v>
      </c>
      <c r="B36" s="373" t="n">
        <v>43541</v>
      </c>
      <c r="C36" s="383"/>
      <c r="D36" s="383"/>
      <c r="E36" s="383"/>
      <c r="F36" s="383"/>
      <c r="G36" s="383"/>
      <c r="H36" s="383"/>
      <c r="I36" s="383"/>
      <c r="J36" s="383"/>
      <c r="K36" s="383"/>
    </row>
    <row r="37" customFormat="false" ht="14.5" hidden="false" customHeight="false" outlineLevel="0" collapsed="false">
      <c r="A37" s="372"/>
      <c r="B37" s="372"/>
      <c r="C37" s="387" t="s">
        <v>206</v>
      </c>
      <c r="D37" s="387"/>
      <c r="E37" s="387"/>
      <c r="F37" s="387"/>
      <c r="G37" s="387"/>
      <c r="H37" s="387"/>
      <c r="I37" s="387"/>
      <c r="J37" s="387"/>
      <c r="K37" s="387"/>
    </row>
    <row r="38" customFormat="false" ht="14.5" hidden="false" customHeight="false" outlineLevel="0" collapsed="false">
      <c r="A38" s="372"/>
      <c r="B38" s="372"/>
      <c r="C38" s="387"/>
      <c r="D38" s="387"/>
      <c r="E38" s="387"/>
      <c r="F38" s="387"/>
      <c r="G38" s="387"/>
      <c r="H38" s="387"/>
      <c r="I38" s="387"/>
      <c r="J38" s="387"/>
      <c r="K38" s="387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5" activeCellId="0" sqref="B25"/>
    </sheetView>
  </sheetViews>
  <sheetFormatPr defaultRowHeight="14.5" outlineLevelRow="0" outlineLevelCol="0"/>
  <cols>
    <col collapsed="false" customWidth="true" hidden="false" outlineLevel="0" max="1" min="1" style="0" width="14.09"/>
    <col collapsed="false" customWidth="false" hidden="false" outlineLevel="0" max="2" min="2" style="0" width="11.45"/>
    <col collapsed="false" customWidth="true" hidden="false" outlineLevel="0" max="9" min="3" style="0" width="8.63"/>
    <col collapsed="false" customWidth="true" hidden="false" outlineLevel="0" max="10" min="10" style="0" width="41.36"/>
    <col collapsed="false" customWidth="true" hidden="false" outlineLevel="0" max="1025" min="11" style="0" width="8.63"/>
  </cols>
  <sheetData>
    <row r="1" customFormat="false" ht="84" hidden="false" customHeight="false" outlineLevel="0" collapsed="false">
      <c r="A1" s="332" t="s">
        <v>131</v>
      </c>
      <c r="B1" s="333" t="s">
        <v>132</v>
      </c>
      <c r="C1" s="334" t="s">
        <v>99</v>
      </c>
      <c r="D1" s="335" t="s">
        <v>133</v>
      </c>
      <c r="E1" s="335" t="s">
        <v>134</v>
      </c>
      <c r="F1" s="335" t="s">
        <v>63</v>
      </c>
      <c r="G1" s="335" t="s">
        <v>135</v>
      </c>
      <c r="H1" s="336" t="s">
        <v>136</v>
      </c>
      <c r="I1" s="336" t="s">
        <v>106</v>
      </c>
      <c r="J1" s="337" t="s">
        <v>137</v>
      </c>
    </row>
    <row r="2" customFormat="false" ht="29" hidden="false" customHeight="false" outlineLevel="0" collapsed="false">
      <c r="A2" s="338" t="s">
        <v>138</v>
      </c>
      <c r="B2" s="339" t="s">
        <v>68</v>
      </c>
      <c r="C2" s="340" t="s">
        <v>69</v>
      </c>
      <c r="D2" s="341" t="s">
        <v>70</v>
      </c>
      <c r="E2" s="341" t="s">
        <v>71</v>
      </c>
      <c r="F2" s="341" t="s">
        <v>72</v>
      </c>
      <c r="G2" s="341" t="s">
        <v>73</v>
      </c>
      <c r="H2" s="342" t="s">
        <v>74</v>
      </c>
      <c r="I2" s="342" t="s">
        <v>75</v>
      </c>
      <c r="J2" s="343" t="s">
        <v>72</v>
      </c>
    </row>
    <row r="3" customFormat="false" ht="14.5" hidden="false" customHeight="false" outlineLevel="0" collapsed="false">
      <c r="A3" s="344" t="s">
        <v>139</v>
      </c>
      <c r="B3" s="345" t="s">
        <v>140</v>
      </c>
      <c r="C3" s="346" t="s">
        <v>141</v>
      </c>
      <c r="D3" s="347" t="s">
        <v>142</v>
      </c>
      <c r="E3" s="347" t="s">
        <v>143</v>
      </c>
      <c r="F3" s="347" t="s">
        <v>144</v>
      </c>
      <c r="G3" s="347" t="s">
        <v>145</v>
      </c>
      <c r="H3" s="348" t="s">
        <v>146</v>
      </c>
      <c r="I3" s="348" t="s">
        <v>147</v>
      </c>
      <c r="J3" s="349" t="s">
        <v>148</v>
      </c>
    </row>
    <row r="4" customFormat="false" ht="29" hidden="false" customHeight="false" outlineLevel="0" collapsed="false">
      <c r="A4" s="350" t="s">
        <v>149</v>
      </c>
      <c r="B4" s="351" t="n">
        <v>161</v>
      </c>
      <c r="C4" s="352" t="n">
        <v>138</v>
      </c>
      <c r="D4" s="353" t="n">
        <f aca="false">'понедельный план тр-к '!D21</f>
        <v>0</v>
      </c>
      <c r="E4" s="353" t="n">
        <f aca="false">'понедельный план тр-к '!D24</f>
        <v>0</v>
      </c>
      <c r="F4" s="353" t="n">
        <f aca="false">'понедельный план тр-к '!D27</f>
        <v>0</v>
      </c>
      <c r="G4" s="353" t="n">
        <f aca="false">'понедельный план тр-к '!D30</f>
        <v>0</v>
      </c>
      <c r="H4" s="354" t="n">
        <v>92</v>
      </c>
      <c r="I4" s="354" t="n">
        <v>46</v>
      </c>
      <c r="J4" s="355" t="n">
        <v>23</v>
      </c>
    </row>
    <row r="5" customFormat="false" ht="18.5" hidden="false" customHeight="false" outlineLevel="0" collapsed="false">
      <c r="A5" s="356"/>
      <c r="B5" s="357"/>
      <c r="C5" s="357"/>
      <c r="D5" s="357"/>
      <c r="E5" s="357"/>
      <c r="F5" s="357"/>
      <c r="G5" s="357"/>
      <c r="H5" s="357"/>
      <c r="I5" s="357"/>
      <c r="J5" s="357"/>
    </row>
    <row r="6" customFormat="false" ht="14.5" hidden="false" customHeight="false" outlineLevel="0" collapsed="false">
      <c r="A6" s="358"/>
      <c r="B6" s="358"/>
      <c r="C6" s="358"/>
      <c r="D6" s="358"/>
      <c r="E6" s="358"/>
      <c r="F6" s="358"/>
      <c r="G6" s="358"/>
      <c r="H6" s="358"/>
      <c r="I6" s="358"/>
      <c r="J6" s="358"/>
    </row>
    <row r="7" customFormat="false" ht="14.5" hidden="false" customHeight="false" outlineLevel="0" collapsed="false">
      <c r="A7" s="359" t="s">
        <v>32</v>
      </c>
      <c r="B7" s="360" t="s">
        <v>152</v>
      </c>
      <c r="C7" s="360"/>
      <c r="D7" s="360" t="s">
        <v>153</v>
      </c>
      <c r="E7" s="360"/>
      <c r="F7" s="360"/>
      <c r="G7" s="360"/>
      <c r="H7" s="360"/>
      <c r="I7" s="360"/>
      <c r="J7" s="360"/>
    </row>
    <row r="8" customFormat="false" ht="14.5" hidden="false" customHeight="false" outlineLevel="0" collapsed="false">
      <c r="A8" s="362" t="n">
        <v>43542</v>
      </c>
      <c r="B8" s="363"/>
      <c r="C8" s="363"/>
      <c r="D8" s="386"/>
      <c r="E8" s="386"/>
      <c r="F8" s="386"/>
      <c r="G8" s="386"/>
      <c r="H8" s="386"/>
      <c r="I8" s="386"/>
      <c r="J8" s="386"/>
    </row>
    <row r="9" customFormat="false" ht="14.5" hidden="false" customHeight="false" outlineLevel="0" collapsed="false">
      <c r="A9" s="362" t="n">
        <v>43543</v>
      </c>
      <c r="B9" s="365" t="s">
        <v>207</v>
      </c>
      <c r="C9" s="365"/>
      <c r="D9" s="386"/>
      <c r="E9" s="386"/>
      <c r="F9" s="386"/>
      <c r="G9" s="386"/>
      <c r="H9" s="386"/>
      <c r="I9" s="386"/>
      <c r="J9" s="386"/>
    </row>
    <row r="10" customFormat="false" ht="14.5" hidden="false" customHeight="false" outlineLevel="0" collapsed="false">
      <c r="A10" s="362" t="n">
        <v>43544</v>
      </c>
      <c r="B10" s="365" t="s">
        <v>208</v>
      </c>
      <c r="C10" s="365"/>
      <c r="D10" s="386"/>
      <c r="E10" s="386"/>
      <c r="F10" s="386"/>
      <c r="G10" s="386"/>
      <c r="H10" s="386"/>
      <c r="I10" s="386"/>
      <c r="J10" s="386"/>
    </row>
    <row r="11" customFormat="false" ht="14.5" hidden="false" customHeight="false" outlineLevel="0" collapsed="false">
      <c r="A11" s="362" t="n">
        <v>43545</v>
      </c>
      <c r="B11" s="388" t="s">
        <v>209</v>
      </c>
      <c r="C11" s="388"/>
      <c r="D11" s="386"/>
      <c r="E11" s="386"/>
      <c r="F11" s="386"/>
      <c r="G11" s="386"/>
      <c r="H11" s="386"/>
      <c r="I11" s="386"/>
      <c r="J11" s="386"/>
    </row>
    <row r="12" customFormat="false" ht="14.5" hidden="false" customHeight="false" outlineLevel="0" collapsed="false">
      <c r="A12" s="362" t="n">
        <v>43546</v>
      </c>
      <c r="B12" s="365" t="s">
        <v>208</v>
      </c>
      <c r="C12" s="365"/>
      <c r="D12" s="386" t="s">
        <v>197</v>
      </c>
      <c r="E12" s="386"/>
      <c r="F12" s="386"/>
      <c r="G12" s="386"/>
      <c r="H12" s="386"/>
      <c r="I12" s="386"/>
      <c r="J12" s="386"/>
    </row>
    <row r="13" customFormat="false" ht="14.5" hidden="false" customHeight="false" outlineLevel="0" collapsed="false">
      <c r="A13" s="362" t="n">
        <v>43547</v>
      </c>
      <c r="B13" s="365" t="s">
        <v>210</v>
      </c>
      <c r="C13" s="365"/>
      <c r="D13" s="386"/>
      <c r="E13" s="386"/>
      <c r="F13" s="386"/>
      <c r="G13" s="386"/>
      <c r="H13" s="386"/>
      <c r="I13" s="386"/>
      <c r="J13" s="386"/>
    </row>
    <row r="14" customFormat="false" ht="14.5" hidden="false" customHeight="false" outlineLevel="0" collapsed="false">
      <c r="A14" s="362" t="n">
        <v>43548</v>
      </c>
      <c r="B14" s="365" t="s">
        <v>211</v>
      </c>
      <c r="C14" s="365"/>
      <c r="D14" s="386"/>
      <c r="E14" s="386"/>
      <c r="F14" s="386"/>
      <c r="G14" s="386"/>
      <c r="H14" s="386"/>
      <c r="I14" s="386"/>
      <c r="J14" s="386"/>
    </row>
    <row r="16" customFormat="false" ht="14.5" hidden="false" customHeight="false" outlineLevel="0" collapsed="false">
      <c r="A16" s="368"/>
      <c r="B16" s="368"/>
      <c r="C16" s="368"/>
      <c r="D16" s="368"/>
      <c r="E16" s="368"/>
      <c r="F16" s="368"/>
      <c r="G16" s="368"/>
      <c r="H16" s="368"/>
      <c r="I16" s="368"/>
      <c r="J16" s="368"/>
    </row>
    <row r="17" customFormat="false" ht="116" hidden="false" customHeight="false" outlineLevel="0" collapsed="false">
      <c r="A17" s="369" t="s">
        <v>32</v>
      </c>
      <c r="B17" s="370" t="s">
        <v>167</v>
      </c>
      <c r="C17" s="370" t="s">
        <v>168</v>
      </c>
      <c r="D17" s="370" t="s">
        <v>169</v>
      </c>
      <c r="E17" s="370" t="s">
        <v>170</v>
      </c>
      <c r="F17" s="370" t="s">
        <v>171</v>
      </c>
      <c r="G17" s="370" t="s">
        <v>172</v>
      </c>
      <c r="H17" s="370" t="s">
        <v>173</v>
      </c>
      <c r="I17" s="371"/>
      <c r="J17" s="371"/>
    </row>
    <row r="18" customFormat="false" ht="14.5" hidden="false" customHeight="false" outlineLevel="0" collapsed="false">
      <c r="A18" s="373" t="n">
        <v>43542</v>
      </c>
      <c r="B18" s="374"/>
      <c r="C18" s="374"/>
      <c r="D18" s="374"/>
      <c r="E18" s="374"/>
      <c r="F18" s="374" t="n">
        <v>57.5</v>
      </c>
      <c r="G18" s="374" t="n">
        <v>7.37</v>
      </c>
      <c r="H18" s="374"/>
      <c r="I18" s="375"/>
      <c r="J18" s="375"/>
    </row>
    <row r="19" customFormat="false" ht="14.5" hidden="false" customHeight="false" outlineLevel="0" collapsed="false">
      <c r="A19" s="373"/>
      <c r="B19" s="376"/>
      <c r="C19" s="376"/>
      <c r="D19" s="376"/>
      <c r="E19" s="376"/>
      <c r="F19" s="376"/>
      <c r="G19" s="376"/>
      <c r="H19" s="376"/>
      <c r="I19" s="376"/>
      <c r="J19" s="376"/>
    </row>
    <row r="20" customFormat="false" ht="14.5" hidden="false" customHeight="false" outlineLevel="0" collapsed="false">
      <c r="A20" s="373"/>
      <c r="B20" s="376"/>
      <c r="C20" s="376"/>
      <c r="D20" s="376"/>
      <c r="E20" s="376"/>
      <c r="F20" s="376"/>
      <c r="G20" s="376"/>
      <c r="H20" s="376"/>
      <c r="I20" s="376"/>
      <c r="J20" s="376"/>
    </row>
    <row r="21" customFormat="false" ht="14.5" hidden="false" customHeight="false" outlineLevel="0" collapsed="false">
      <c r="A21" s="373" t="n">
        <v>43543</v>
      </c>
      <c r="B21" s="21"/>
      <c r="C21" s="21"/>
      <c r="D21" s="21" t="n">
        <v>5</v>
      </c>
      <c r="E21" s="378"/>
      <c r="F21" s="21" t="n">
        <v>57.1</v>
      </c>
      <c r="G21" s="21" t="n">
        <v>7.16</v>
      </c>
      <c r="H21" s="91"/>
      <c r="I21" s="91"/>
      <c r="J21" s="91"/>
    </row>
    <row r="22" customFormat="false" ht="13.75" hidden="false" customHeight="true" outlineLevel="0" collapsed="false">
      <c r="A22" s="373"/>
      <c r="B22" s="379" t="s">
        <v>212</v>
      </c>
      <c r="C22" s="379"/>
      <c r="D22" s="379"/>
      <c r="E22" s="379"/>
      <c r="F22" s="379"/>
      <c r="G22" s="379"/>
      <c r="H22" s="379"/>
      <c r="I22" s="379"/>
      <c r="J22" s="379"/>
    </row>
    <row r="23" customFormat="false" ht="14.5" hidden="false" customHeight="false" outlineLevel="0" collapsed="false">
      <c r="A23" s="373"/>
      <c r="B23" s="379"/>
      <c r="C23" s="379"/>
      <c r="D23" s="379"/>
      <c r="E23" s="379"/>
      <c r="F23" s="379"/>
      <c r="G23" s="379"/>
      <c r="H23" s="379"/>
      <c r="I23" s="379"/>
      <c r="J23" s="379"/>
    </row>
    <row r="24" customFormat="false" ht="14.5" hidden="false" customHeight="false" outlineLevel="0" collapsed="false">
      <c r="A24" s="373" t="n">
        <v>43544</v>
      </c>
      <c r="B24" s="374"/>
      <c r="C24" s="374"/>
      <c r="D24" s="374" t="n">
        <v>5</v>
      </c>
      <c r="E24" s="374"/>
      <c r="F24" s="374" t="n">
        <v>56.4</v>
      </c>
      <c r="G24" s="374" t="n">
        <v>6.48</v>
      </c>
      <c r="H24" s="374"/>
      <c r="I24" s="374"/>
      <c r="J24" s="374"/>
    </row>
    <row r="25" customFormat="false" ht="13.75" hidden="false" customHeight="true" outlineLevel="0" collapsed="false">
      <c r="A25" s="373"/>
      <c r="B25" s="381" t="s">
        <v>213</v>
      </c>
      <c r="C25" s="381"/>
      <c r="D25" s="381"/>
      <c r="E25" s="381"/>
      <c r="F25" s="381"/>
      <c r="G25" s="381"/>
      <c r="H25" s="381"/>
      <c r="I25" s="381"/>
      <c r="J25" s="381"/>
    </row>
    <row r="26" customFormat="false" ht="24.75" hidden="false" customHeight="true" outlineLevel="0" collapsed="false">
      <c r="A26" s="373"/>
      <c r="B26" s="381"/>
      <c r="C26" s="381"/>
      <c r="D26" s="381"/>
      <c r="E26" s="381"/>
      <c r="F26" s="381"/>
      <c r="G26" s="381"/>
      <c r="H26" s="381"/>
      <c r="I26" s="381"/>
      <c r="J26" s="381"/>
    </row>
    <row r="27" customFormat="false" ht="14.5" hidden="false" customHeight="false" outlineLevel="0" collapsed="false">
      <c r="A27" s="373" t="n">
        <v>43545</v>
      </c>
      <c r="B27" s="21"/>
      <c r="C27" s="21"/>
      <c r="D27" s="21" t="n">
        <v>4</v>
      </c>
      <c r="E27" s="21"/>
      <c r="F27" s="21" t="n">
        <v>56.7</v>
      </c>
      <c r="G27" s="21" t="n">
        <v>6.47</v>
      </c>
      <c r="H27" s="21"/>
      <c r="I27" s="21"/>
      <c r="J27" s="21"/>
    </row>
    <row r="28" customFormat="false" ht="13.75" hidden="false" customHeight="true" outlineLevel="0" collapsed="false">
      <c r="A28" s="373"/>
      <c r="B28" s="389" t="s">
        <v>214</v>
      </c>
      <c r="C28" s="389"/>
      <c r="D28" s="389"/>
      <c r="E28" s="389"/>
      <c r="F28" s="389"/>
      <c r="G28" s="389"/>
      <c r="H28" s="389"/>
      <c r="I28" s="389"/>
      <c r="J28" s="389"/>
    </row>
    <row r="29" customFormat="false" ht="12" hidden="false" customHeight="true" outlineLevel="0" collapsed="false">
      <c r="A29" s="373"/>
      <c r="B29" s="389"/>
      <c r="C29" s="389"/>
      <c r="D29" s="389"/>
      <c r="E29" s="389"/>
      <c r="F29" s="389"/>
      <c r="G29" s="389"/>
      <c r="H29" s="389"/>
      <c r="I29" s="389"/>
      <c r="J29" s="389"/>
    </row>
    <row r="30" customFormat="false" ht="14.5" hidden="false" customHeight="false" outlineLevel="0" collapsed="false">
      <c r="A30" s="373" t="n">
        <v>43546</v>
      </c>
      <c r="B30" s="383"/>
      <c r="C30" s="383"/>
      <c r="D30" s="390" t="n">
        <v>5</v>
      </c>
      <c r="E30" s="383"/>
      <c r="F30" s="390" t="n">
        <v>56</v>
      </c>
      <c r="G30" s="390" t="n">
        <v>7.34</v>
      </c>
      <c r="H30" s="383"/>
      <c r="I30" s="383"/>
      <c r="J30" s="383"/>
    </row>
    <row r="31" customFormat="false" ht="13.8" hidden="false" customHeight="true" outlineLevel="0" collapsed="false">
      <c r="A31" s="373"/>
      <c r="B31" s="391" t="s">
        <v>215</v>
      </c>
      <c r="C31" s="391"/>
      <c r="D31" s="391"/>
      <c r="E31" s="391"/>
      <c r="F31" s="391"/>
      <c r="G31" s="391"/>
      <c r="H31" s="391"/>
      <c r="I31" s="391"/>
      <c r="J31" s="391"/>
    </row>
    <row r="32" customFormat="false" ht="14.5" hidden="false" customHeight="false" outlineLevel="0" collapsed="false">
      <c r="A32" s="373"/>
      <c r="B32" s="391"/>
      <c r="C32" s="391"/>
      <c r="D32" s="391"/>
      <c r="E32" s="391"/>
      <c r="F32" s="391"/>
      <c r="G32" s="391"/>
      <c r="H32" s="391"/>
      <c r="I32" s="391"/>
      <c r="J32" s="391"/>
    </row>
    <row r="33" customFormat="false" ht="14.5" hidden="false" customHeight="false" outlineLevel="0" collapsed="false">
      <c r="A33" s="373" t="n">
        <v>43547</v>
      </c>
      <c r="B33" s="91"/>
      <c r="C33" s="91"/>
      <c r="D33" s="22" t="n">
        <v>3</v>
      </c>
      <c r="E33" s="91"/>
      <c r="F33" s="22" t="n">
        <v>55.9</v>
      </c>
      <c r="G33" s="22" t="n">
        <v>6.41</v>
      </c>
      <c r="H33" s="91"/>
      <c r="I33" s="91"/>
      <c r="J33" s="91"/>
    </row>
    <row r="34" customFormat="false" ht="13.75" hidden="false" customHeight="true" outlineLevel="0" collapsed="false">
      <c r="A34" s="373"/>
      <c r="B34" s="389" t="s">
        <v>216</v>
      </c>
      <c r="C34" s="389"/>
      <c r="D34" s="389"/>
      <c r="E34" s="389"/>
      <c r="F34" s="389"/>
      <c r="G34" s="389"/>
      <c r="H34" s="389"/>
      <c r="I34" s="389"/>
      <c r="J34" s="389"/>
    </row>
    <row r="35" customFormat="false" ht="14.5" hidden="false" customHeight="false" outlineLevel="0" collapsed="false">
      <c r="A35" s="373"/>
      <c r="B35" s="389"/>
      <c r="C35" s="389"/>
      <c r="D35" s="389"/>
      <c r="E35" s="389"/>
      <c r="F35" s="389"/>
      <c r="G35" s="389"/>
      <c r="H35" s="389"/>
      <c r="I35" s="389"/>
      <c r="J35" s="389"/>
    </row>
    <row r="36" customFormat="false" ht="14.5" hidden="false" customHeight="false" outlineLevel="0" collapsed="false">
      <c r="A36" s="373" t="n">
        <v>43548</v>
      </c>
      <c r="B36" s="383"/>
      <c r="C36" s="383"/>
      <c r="D36" s="390" t="n">
        <v>4</v>
      </c>
      <c r="E36" s="383"/>
      <c r="F36" s="390" t="n">
        <v>55.6</v>
      </c>
      <c r="G36" s="390" t="n">
        <v>7.49</v>
      </c>
      <c r="H36" s="383"/>
      <c r="I36" s="383"/>
      <c r="J36" s="383"/>
    </row>
    <row r="37" customFormat="false" ht="13.75" hidden="false" customHeight="true" outlineLevel="0" collapsed="false">
      <c r="A37" s="373"/>
      <c r="B37" s="392" t="s">
        <v>217</v>
      </c>
      <c r="C37" s="392"/>
      <c r="D37" s="392"/>
      <c r="E37" s="392"/>
      <c r="F37" s="392"/>
      <c r="G37" s="392"/>
      <c r="H37" s="392"/>
      <c r="I37" s="392"/>
      <c r="J37" s="392"/>
    </row>
    <row r="38" customFormat="false" ht="14.5" hidden="false" customHeight="false" outlineLevel="0" collapsed="false">
      <c r="A38" s="373"/>
      <c r="B38" s="392"/>
      <c r="C38" s="392"/>
      <c r="D38" s="392"/>
      <c r="E38" s="392"/>
      <c r="F38" s="392"/>
      <c r="G38" s="392"/>
      <c r="H38" s="392"/>
      <c r="I38" s="392"/>
      <c r="J38" s="392"/>
    </row>
  </sheetData>
  <mergeCells count="30"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D13:J13"/>
    <mergeCell ref="B14:C14"/>
    <mergeCell ref="D14:J14"/>
    <mergeCell ref="A18:A20"/>
    <mergeCell ref="B19:J20"/>
    <mergeCell ref="A21:A23"/>
    <mergeCell ref="B22:J23"/>
    <mergeCell ref="A24:A26"/>
    <mergeCell ref="B25:J26"/>
    <mergeCell ref="A27:A29"/>
    <mergeCell ref="B28:J29"/>
    <mergeCell ref="A30:A32"/>
    <mergeCell ref="B31:J32"/>
    <mergeCell ref="A33:A35"/>
    <mergeCell ref="B34:J35"/>
    <mergeCell ref="A36:A38"/>
    <mergeCell ref="B37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D12" activeCellId="0" sqref="D12"/>
    </sheetView>
  </sheetViews>
  <sheetFormatPr defaultRowHeight="14.5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8.63"/>
    <col collapsed="false" customWidth="true" hidden="false" outlineLevel="0" max="3" min="3" style="0" width="14.62"/>
    <col collapsed="false" customWidth="true" hidden="false" outlineLevel="0" max="1025" min="4" style="0" width="8.63"/>
  </cols>
  <sheetData>
    <row r="1" customFormat="false" ht="84" hidden="false" customHeight="false" outlineLevel="0" collapsed="false">
      <c r="A1" s="332" t="s">
        <v>131</v>
      </c>
      <c r="B1" s="333" t="s">
        <v>132</v>
      </c>
      <c r="C1" s="334" t="s">
        <v>99</v>
      </c>
      <c r="D1" s="335" t="s">
        <v>133</v>
      </c>
      <c r="E1" s="335" t="s">
        <v>134</v>
      </c>
      <c r="F1" s="335" t="s">
        <v>63</v>
      </c>
      <c r="G1" s="335" t="s">
        <v>135</v>
      </c>
      <c r="H1" s="336" t="s">
        <v>136</v>
      </c>
      <c r="I1" s="336" t="s">
        <v>106</v>
      </c>
      <c r="J1" s="337" t="s">
        <v>137</v>
      </c>
    </row>
    <row r="2" customFormat="false" ht="29" hidden="false" customHeight="false" outlineLevel="0" collapsed="false">
      <c r="A2" s="338" t="s">
        <v>138</v>
      </c>
      <c r="B2" s="339" t="s">
        <v>68</v>
      </c>
      <c r="C2" s="340" t="s">
        <v>69</v>
      </c>
      <c r="D2" s="341" t="s">
        <v>70</v>
      </c>
      <c r="E2" s="341" t="s">
        <v>71</v>
      </c>
      <c r="F2" s="341" t="s">
        <v>72</v>
      </c>
      <c r="G2" s="341" t="s">
        <v>73</v>
      </c>
      <c r="H2" s="342" t="s">
        <v>74</v>
      </c>
      <c r="I2" s="342" t="s">
        <v>75</v>
      </c>
      <c r="J2" s="343" t="s">
        <v>72</v>
      </c>
    </row>
    <row r="3" customFormat="false" ht="14.5" hidden="false" customHeight="false" outlineLevel="0" collapsed="false">
      <c r="A3" s="344" t="s">
        <v>139</v>
      </c>
      <c r="B3" s="345" t="s">
        <v>140</v>
      </c>
      <c r="C3" s="346" t="s">
        <v>141</v>
      </c>
      <c r="D3" s="347" t="s">
        <v>142</v>
      </c>
      <c r="E3" s="347" t="s">
        <v>143</v>
      </c>
      <c r="F3" s="347" t="s">
        <v>144</v>
      </c>
      <c r="G3" s="347" t="s">
        <v>145</v>
      </c>
      <c r="H3" s="348" t="s">
        <v>146</v>
      </c>
      <c r="I3" s="348" t="s">
        <v>147</v>
      </c>
      <c r="J3" s="349" t="s">
        <v>148</v>
      </c>
    </row>
    <row r="4" customFormat="false" ht="29" hidden="false" customHeight="false" outlineLevel="0" collapsed="false">
      <c r="A4" s="350" t="s">
        <v>149</v>
      </c>
      <c r="B4" s="351" t="n">
        <v>102</v>
      </c>
      <c r="C4" s="352" t="n">
        <v>88</v>
      </c>
      <c r="D4" s="353" t="n">
        <f aca="false">'понедельный план тр-к '!D21</f>
        <v>0</v>
      </c>
      <c r="E4" s="353" t="n">
        <f aca="false">'понедельный план тр-к '!D24</f>
        <v>0</v>
      </c>
      <c r="F4" s="353" t="n">
        <f aca="false">'понедельный план тр-к '!D27</f>
        <v>0</v>
      </c>
      <c r="G4" s="353" t="n">
        <f aca="false">'понедельный план тр-к '!D30</f>
        <v>0</v>
      </c>
      <c r="H4" s="354" t="n">
        <v>58</v>
      </c>
      <c r="I4" s="354" t="n">
        <v>29</v>
      </c>
      <c r="J4" s="355" t="n">
        <v>14.6</v>
      </c>
    </row>
    <row r="5" customFormat="false" ht="18.5" hidden="false" customHeight="false" outlineLevel="0" collapsed="false">
      <c r="A5" s="356"/>
      <c r="B5" s="357"/>
      <c r="C5" s="357"/>
      <c r="D5" s="357"/>
      <c r="E5" s="357"/>
      <c r="F5" s="357"/>
      <c r="G5" s="357"/>
      <c r="H5" s="357"/>
      <c r="I5" s="357"/>
      <c r="J5" s="357"/>
    </row>
    <row r="6" customFormat="false" ht="14.5" hidden="false" customHeight="false" outlineLevel="0" collapsed="false">
      <c r="A6" s="358"/>
      <c r="B6" s="358"/>
      <c r="C6" s="358"/>
      <c r="D6" s="358"/>
      <c r="E6" s="358"/>
      <c r="F6" s="358"/>
      <c r="G6" s="358"/>
      <c r="H6" s="358"/>
      <c r="I6" s="358"/>
      <c r="J6" s="358"/>
    </row>
    <row r="7" customFormat="false" ht="14.5" hidden="false" customHeight="false" outlineLevel="0" collapsed="false">
      <c r="A7" s="359" t="s">
        <v>32</v>
      </c>
      <c r="B7" s="360" t="s">
        <v>152</v>
      </c>
      <c r="C7" s="360"/>
      <c r="D7" s="360" t="s">
        <v>153</v>
      </c>
      <c r="E7" s="360"/>
      <c r="F7" s="360"/>
      <c r="G7" s="360"/>
      <c r="H7" s="360"/>
      <c r="I7" s="360"/>
      <c r="J7" s="360"/>
    </row>
    <row r="8" customFormat="false" ht="14.5" hidden="false" customHeight="false" outlineLevel="0" collapsed="false">
      <c r="A8" s="362" t="n">
        <v>43549</v>
      </c>
      <c r="B8" s="363"/>
      <c r="C8" s="363"/>
      <c r="D8" s="386"/>
      <c r="E8" s="386"/>
      <c r="F8" s="386"/>
      <c r="G8" s="386"/>
      <c r="H8" s="386"/>
      <c r="I8" s="386"/>
      <c r="J8" s="386"/>
    </row>
    <row r="9" customFormat="false" ht="14.5" hidden="false" customHeight="false" outlineLevel="0" collapsed="false">
      <c r="A9" s="362" t="n">
        <v>43550</v>
      </c>
      <c r="B9" s="365" t="s">
        <v>218</v>
      </c>
      <c r="C9" s="365"/>
      <c r="D9" s="386" t="s">
        <v>219</v>
      </c>
      <c r="E9" s="386"/>
      <c r="F9" s="386"/>
      <c r="G9" s="386"/>
      <c r="H9" s="386"/>
      <c r="I9" s="386"/>
      <c r="J9" s="386"/>
    </row>
    <row r="10" customFormat="false" ht="14.5" hidden="false" customHeight="false" outlineLevel="0" collapsed="false">
      <c r="A10" s="362" t="n">
        <v>43551</v>
      </c>
      <c r="B10" s="365" t="s">
        <v>220</v>
      </c>
      <c r="C10" s="365"/>
      <c r="D10" s="386"/>
      <c r="E10" s="386"/>
      <c r="F10" s="386"/>
      <c r="G10" s="386"/>
      <c r="H10" s="386"/>
      <c r="I10" s="386"/>
      <c r="J10" s="386"/>
    </row>
    <row r="11" customFormat="false" ht="14.5" hidden="false" customHeight="false" outlineLevel="0" collapsed="false">
      <c r="A11" s="362" t="n">
        <v>43552</v>
      </c>
      <c r="B11" s="388"/>
      <c r="C11" s="388"/>
      <c r="D11" s="386"/>
      <c r="E11" s="386"/>
      <c r="F11" s="386"/>
      <c r="G11" s="386"/>
      <c r="H11" s="386"/>
      <c r="I11" s="386"/>
      <c r="J11" s="386"/>
    </row>
    <row r="12" customFormat="false" ht="14.5" hidden="false" customHeight="false" outlineLevel="0" collapsed="false">
      <c r="A12" s="362" t="n">
        <v>43553</v>
      </c>
      <c r="B12" s="365" t="s">
        <v>221</v>
      </c>
      <c r="C12" s="365"/>
      <c r="D12" s="386"/>
      <c r="E12" s="386"/>
      <c r="F12" s="386"/>
      <c r="G12" s="386"/>
      <c r="H12" s="386"/>
      <c r="I12" s="386"/>
      <c r="J12" s="386"/>
    </row>
    <row r="13" customFormat="false" ht="14.5" hidden="false" customHeight="false" outlineLevel="0" collapsed="false">
      <c r="A13" s="362" t="n">
        <v>43554</v>
      </c>
      <c r="B13" s="365"/>
      <c r="C13" s="365"/>
      <c r="D13" s="386" t="s">
        <v>219</v>
      </c>
      <c r="E13" s="386"/>
      <c r="F13" s="386"/>
      <c r="G13" s="386"/>
      <c r="H13" s="386"/>
      <c r="I13" s="386"/>
      <c r="J13" s="386"/>
    </row>
    <row r="14" customFormat="false" ht="14.5" hidden="false" customHeight="false" outlineLevel="0" collapsed="false">
      <c r="A14" s="362" t="n">
        <v>43555</v>
      </c>
      <c r="B14" s="365" t="s">
        <v>222</v>
      </c>
      <c r="C14" s="365"/>
      <c r="D14" s="386"/>
      <c r="E14" s="386"/>
      <c r="F14" s="386"/>
      <c r="G14" s="386"/>
      <c r="H14" s="386"/>
      <c r="I14" s="386"/>
      <c r="J14" s="386"/>
    </row>
    <row r="16" customFormat="false" ht="14.5" hidden="false" customHeight="false" outlineLevel="0" collapsed="false">
      <c r="A16" s="368"/>
      <c r="B16" s="368"/>
      <c r="C16" s="368"/>
      <c r="D16" s="368"/>
      <c r="E16" s="368"/>
      <c r="F16" s="368"/>
      <c r="G16" s="368"/>
      <c r="H16" s="368"/>
      <c r="I16" s="368"/>
      <c r="J16" s="368"/>
    </row>
    <row r="17" customFormat="false" ht="116" hidden="false" customHeight="false" outlineLevel="0" collapsed="false">
      <c r="A17" s="369" t="s">
        <v>32</v>
      </c>
      <c r="B17" s="370" t="s">
        <v>167</v>
      </c>
      <c r="C17" s="370" t="s">
        <v>168</v>
      </c>
      <c r="D17" s="370" t="s">
        <v>169</v>
      </c>
      <c r="E17" s="370" t="s">
        <v>170</v>
      </c>
      <c r="F17" s="370" t="s">
        <v>171</v>
      </c>
      <c r="G17" s="370" t="s">
        <v>172</v>
      </c>
      <c r="H17" s="370" t="s">
        <v>173</v>
      </c>
      <c r="I17" s="371"/>
      <c r="J17" s="371"/>
    </row>
    <row r="18" customFormat="false" ht="14.5" hidden="false" customHeight="false" outlineLevel="0" collapsed="false">
      <c r="A18" s="373" t="n">
        <v>43549</v>
      </c>
      <c r="B18" s="374"/>
      <c r="C18" s="374"/>
      <c r="D18" s="374"/>
      <c r="E18" s="374"/>
      <c r="F18" s="374" t="n">
        <v>56.3</v>
      </c>
      <c r="G18" s="374" t="n">
        <v>6.25</v>
      </c>
      <c r="H18" s="374"/>
      <c r="I18" s="375"/>
      <c r="J18" s="375"/>
    </row>
    <row r="19" customFormat="false" ht="14.5" hidden="false" customHeight="false" outlineLevel="0" collapsed="false">
      <c r="A19" s="373"/>
      <c r="B19" s="376"/>
      <c r="C19" s="376"/>
      <c r="D19" s="376"/>
      <c r="E19" s="376"/>
      <c r="F19" s="376"/>
      <c r="G19" s="376"/>
      <c r="H19" s="376"/>
      <c r="I19" s="376"/>
      <c r="J19" s="376"/>
    </row>
    <row r="20" customFormat="false" ht="14.5" hidden="false" customHeight="false" outlineLevel="0" collapsed="false">
      <c r="A20" s="373"/>
      <c r="B20" s="376"/>
      <c r="C20" s="376"/>
      <c r="D20" s="376"/>
      <c r="E20" s="376"/>
      <c r="F20" s="376"/>
      <c r="G20" s="376"/>
      <c r="H20" s="376"/>
      <c r="I20" s="376"/>
      <c r="J20" s="376"/>
    </row>
    <row r="21" customFormat="false" ht="14.5" hidden="false" customHeight="false" outlineLevel="0" collapsed="false">
      <c r="A21" s="373" t="n">
        <v>43550</v>
      </c>
      <c r="B21" s="21" t="s">
        <v>187</v>
      </c>
      <c r="C21" s="21"/>
      <c r="D21" s="21" t="n">
        <v>5</v>
      </c>
      <c r="E21" s="378"/>
      <c r="F21" s="21" t="n">
        <v>56.1</v>
      </c>
      <c r="G21" s="21" t="n">
        <v>7.3</v>
      </c>
      <c r="H21" s="91"/>
      <c r="I21" s="91"/>
      <c r="J21" s="91"/>
    </row>
    <row r="22" customFormat="false" ht="13.75" hidden="false" customHeight="true" outlineLevel="0" collapsed="false">
      <c r="A22" s="373"/>
      <c r="B22" s="379" t="s">
        <v>223</v>
      </c>
      <c r="C22" s="379"/>
      <c r="D22" s="379"/>
      <c r="E22" s="379"/>
      <c r="F22" s="379"/>
      <c r="G22" s="379"/>
      <c r="H22" s="379"/>
      <c r="I22" s="379"/>
      <c r="J22" s="379"/>
    </row>
    <row r="23" customFormat="false" ht="37.5" hidden="false" customHeight="true" outlineLevel="0" collapsed="false">
      <c r="A23" s="373"/>
      <c r="B23" s="379"/>
      <c r="C23" s="379"/>
      <c r="D23" s="379"/>
      <c r="E23" s="379"/>
      <c r="F23" s="379"/>
      <c r="G23" s="379"/>
      <c r="H23" s="379"/>
      <c r="I23" s="379"/>
      <c r="J23" s="379"/>
    </row>
    <row r="24" customFormat="false" ht="14.5" hidden="false" customHeight="false" outlineLevel="0" collapsed="false">
      <c r="A24" s="373" t="n">
        <v>43551</v>
      </c>
      <c r="B24" s="374" t="s">
        <v>187</v>
      </c>
      <c r="C24" s="374"/>
      <c r="D24" s="374" t="n">
        <v>5</v>
      </c>
      <c r="E24" s="374" t="n">
        <v>0</v>
      </c>
      <c r="F24" s="374" t="n">
        <v>56</v>
      </c>
      <c r="G24" s="374" t="n">
        <v>6.2</v>
      </c>
      <c r="H24" s="374"/>
      <c r="I24" s="374"/>
      <c r="J24" s="374"/>
    </row>
    <row r="25" customFormat="false" ht="13.75" hidden="false" customHeight="true" outlineLevel="0" collapsed="false">
      <c r="A25" s="373"/>
      <c r="B25" s="381" t="s">
        <v>224</v>
      </c>
      <c r="C25" s="381"/>
      <c r="D25" s="381"/>
      <c r="E25" s="381"/>
      <c r="F25" s="381"/>
      <c r="G25" s="381"/>
      <c r="H25" s="381"/>
      <c r="I25" s="381"/>
      <c r="J25" s="381"/>
    </row>
    <row r="26" customFormat="false" ht="14.5" hidden="false" customHeight="false" outlineLevel="0" collapsed="false">
      <c r="A26" s="373"/>
      <c r="B26" s="381"/>
      <c r="C26" s="381"/>
      <c r="D26" s="381"/>
      <c r="E26" s="381"/>
      <c r="F26" s="381"/>
      <c r="G26" s="381"/>
      <c r="H26" s="381"/>
      <c r="I26" s="381"/>
      <c r="J26" s="381"/>
    </row>
    <row r="27" customFormat="false" ht="14.5" hidden="false" customHeight="false" outlineLevel="0" collapsed="false">
      <c r="A27" s="373" t="n">
        <v>43552</v>
      </c>
      <c r="B27" s="21"/>
      <c r="C27" s="21"/>
      <c r="D27" s="21"/>
      <c r="E27" s="21"/>
      <c r="F27" s="21" t="n">
        <v>56.1</v>
      </c>
      <c r="G27" s="21" t="n">
        <v>7.16</v>
      </c>
      <c r="H27" s="21"/>
      <c r="I27" s="21"/>
      <c r="J27" s="21"/>
    </row>
    <row r="28" customFormat="false" ht="14.5" hidden="false" customHeight="false" outlineLevel="0" collapsed="false">
      <c r="A28" s="373"/>
      <c r="B28" s="22"/>
      <c r="C28" s="22"/>
      <c r="D28" s="22"/>
      <c r="E28" s="22"/>
      <c r="F28" s="22"/>
      <c r="G28" s="22"/>
      <c r="H28" s="22"/>
      <c r="I28" s="22"/>
      <c r="J28" s="22"/>
    </row>
    <row r="29" customFormat="false" ht="14.5" hidden="false" customHeight="false" outlineLevel="0" collapsed="false">
      <c r="A29" s="373"/>
      <c r="B29" s="22"/>
      <c r="C29" s="22"/>
      <c r="D29" s="22"/>
      <c r="E29" s="22"/>
      <c r="F29" s="22"/>
      <c r="G29" s="22"/>
      <c r="H29" s="22"/>
      <c r="I29" s="22"/>
      <c r="J29" s="22"/>
    </row>
    <row r="30" customFormat="false" ht="14.5" hidden="false" customHeight="false" outlineLevel="0" collapsed="false">
      <c r="A30" s="373" t="n">
        <v>43553</v>
      </c>
      <c r="B30" s="383"/>
      <c r="C30" s="383"/>
      <c r="D30" s="383"/>
      <c r="E30" s="383"/>
      <c r="F30" s="390" t="n">
        <v>56.2</v>
      </c>
      <c r="G30" s="390" t="n">
        <v>7.28</v>
      </c>
      <c r="H30" s="383"/>
      <c r="I30" s="383"/>
      <c r="J30" s="383"/>
    </row>
    <row r="31" customFormat="false" ht="13.75" hidden="false" customHeight="true" outlineLevel="0" collapsed="false">
      <c r="A31" s="373"/>
      <c r="B31" s="391" t="s">
        <v>225</v>
      </c>
      <c r="C31" s="391"/>
      <c r="D31" s="391"/>
      <c r="E31" s="391"/>
      <c r="F31" s="391"/>
      <c r="G31" s="391"/>
      <c r="H31" s="391"/>
      <c r="I31" s="391"/>
      <c r="J31" s="391"/>
    </row>
    <row r="32" customFormat="false" ht="48.75" hidden="false" customHeight="true" outlineLevel="0" collapsed="false">
      <c r="A32" s="373"/>
      <c r="B32" s="391"/>
      <c r="C32" s="391"/>
      <c r="D32" s="391"/>
      <c r="E32" s="391"/>
      <c r="F32" s="391"/>
      <c r="G32" s="391"/>
      <c r="H32" s="391"/>
      <c r="I32" s="391"/>
      <c r="J32" s="391"/>
    </row>
    <row r="33" customFormat="false" ht="14.5" hidden="false" customHeight="false" outlineLevel="0" collapsed="false">
      <c r="A33" s="373" t="n">
        <v>43554</v>
      </c>
      <c r="B33" s="91"/>
      <c r="C33" s="91"/>
      <c r="D33" s="91"/>
      <c r="E33" s="91"/>
      <c r="F33" s="22" t="n">
        <v>55.8</v>
      </c>
      <c r="G33" s="22" t="n">
        <v>8.53</v>
      </c>
      <c r="H33" s="91"/>
      <c r="I33" s="91"/>
      <c r="J33" s="91"/>
    </row>
    <row r="34" customFormat="false" ht="13.75" hidden="false" customHeight="true" outlineLevel="0" collapsed="false">
      <c r="A34" s="373"/>
      <c r="B34" s="389" t="s">
        <v>226</v>
      </c>
      <c r="C34" s="389"/>
      <c r="D34" s="389"/>
      <c r="E34" s="389"/>
      <c r="F34" s="389"/>
      <c r="G34" s="389"/>
      <c r="H34" s="389"/>
      <c r="I34" s="389"/>
      <c r="J34" s="389"/>
    </row>
    <row r="35" customFormat="false" ht="14.25" hidden="false" customHeight="true" outlineLevel="0" collapsed="false">
      <c r="A35" s="373"/>
      <c r="B35" s="389"/>
      <c r="C35" s="389"/>
      <c r="D35" s="389"/>
      <c r="E35" s="389"/>
      <c r="F35" s="389"/>
      <c r="G35" s="389"/>
      <c r="H35" s="389"/>
      <c r="I35" s="389"/>
      <c r="J35" s="389"/>
    </row>
    <row r="36" customFormat="false" ht="14.5" hidden="false" customHeight="false" outlineLevel="0" collapsed="false">
      <c r="A36" s="373" t="n">
        <v>43555</v>
      </c>
      <c r="B36" s="383"/>
      <c r="C36" s="383"/>
      <c r="D36" s="383"/>
      <c r="E36" s="383"/>
      <c r="F36" s="390" t="n">
        <v>57.6</v>
      </c>
      <c r="G36" s="390" t="n">
        <v>6.45</v>
      </c>
      <c r="H36" s="383"/>
      <c r="I36" s="383"/>
      <c r="J36" s="383"/>
    </row>
    <row r="37" customFormat="false" ht="13.75" hidden="false" customHeight="true" outlineLevel="0" collapsed="false">
      <c r="A37" s="373"/>
      <c r="B37" s="392" t="s">
        <v>227</v>
      </c>
      <c r="C37" s="392"/>
      <c r="D37" s="392"/>
      <c r="E37" s="392"/>
      <c r="F37" s="392"/>
      <c r="G37" s="392"/>
      <c r="H37" s="392"/>
      <c r="I37" s="392"/>
      <c r="J37" s="392"/>
    </row>
    <row r="38" customFormat="false" ht="24.75" hidden="false" customHeight="true" outlineLevel="0" collapsed="false">
      <c r="A38" s="373"/>
      <c r="B38" s="392"/>
      <c r="C38" s="392"/>
      <c r="D38" s="392"/>
      <c r="E38" s="392"/>
      <c r="F38" s="392"/>
      <c r="G38" s="392"/>
      <c r="H38" s="392"/>
      <c r="I38" s="392"/>
      <c r="J38" s="392"/>
    </row>
  </sheetData>
  <mergeCells count="30"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D13:J13"/>
    <mergeCell ref="B14:C14"/>
    <mergeCell ref="D14:J14"/>
    <mergeCell ref="A18:A20"/>
    <mergeCell ref="B19:J20"/>
    <mergeCell ref="A21:A23"/>
    <mergeCell ref="B22:J23"/>
    <mergeCell ref="A24:A26"/>
    <mergeCell ref="B25:J26"/>
    <mergeCell ref="A27:A29"/>
    <mergeCell ref="B28:J29"/>
    <mergeCell ref="A30:A32"/>
    <mergeCell ref="B31:J32"/>
    <mergeCell ref="A33:A35"/>
    <mergeCell ref="B34:J35"/>
    <mergeCell ref="A36:A38"/>
    <mergeCell ref="B37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45" activeCellId="0" sqref="N45"/>
    </sheetView>
  </sheetViews>
  <sheetFormatPr defaultRowHeight="14.5" outlineLevelRow="0" outlineLevelCol="0"/>
  <cols>
    <col collapsed="false" customWidth="true" hidden="false" outlineLevel="0" max="1" min="1" style="0" width="12.56"/>
    <col collapsed="false" customWidth="true" hidden="false" outlineLevel="0" max="2" min="2" style="0" width="12.37"/>
    <col collapsed="false" customWidth="true" hidden="false" outlineLevel="0" max="3" min="3" style="0" width="8.63"/>
    <col collapsed="false" customWidth="true" hidden="false" outlineLevel="0" max="4" min="4" style="0" width="12.71"/>
    <col collapsed="false" customWidth="true" hidden="false" outlineLevel="0" max="6" min="5" style="0" width="8.63"/>
    <col collapsed="false" customWidth="true" hidden="false" outlineLevel="0" max="7" min="7" style="0" width="13.11"/>
    <col collapsed="false" customWidth="true" hidden="false" outlineLevel="0" max="8" min="8" style="0" width="14.95"/>
    <col collapsed="false" customWidth="true" hidden="false" outlineLevel="0" max="10" min="9" style="0" width="8.63"/>
    <col collapsed="false" customWidth="true" hidden="false" outlineLevel="0" max="11" min="11" style="0" width="12.27"/>
    <col collapsed="false" customWidth="true" hidden="false" outlineLevel="0" max="1025" min="12" style="0" width="8.63"/>
  </cols>
  <sheetData>
    <row r="1" customFormat="false" ht="46.5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29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4.5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29" hidden="false" customHeight="false" outlineLevel="0" collapsed="false">
      <c r="A4" s="331"/>
      <c r="B4" s="350" t="s">
        <v>149</v>
      </c>
      <c r="C4" s="351" t="n">
        <v>136</v>
      </c>
      <c r="D4" s="352" t="n">
        <v>117</v>
      </c>
      <c r="E4" s="353" t="n">
        <f aca="false">'[1]понедельный план тр-к '!H21</f>
        <v>0</v>
      </c>
      <c r="F4" s="353" t="n">
        <f aca="false">'[1]понедельный план тр-к '!H24</f>
        <v>0</v>
      </c>
      <c r="G4" s="353" t="n">
        <f aca="false">'[1]понедельный план тр-к '!H27</f>
        <v>0</v>
      </c>
      <c r="H4" s="353" t="n">
        <v>12</v>
      </c>
      <c r="I4" s="354" t="n">
        <v>58</v>
      </c>
      <c r="J4" s="354" t="n">
        <v>39</v>
      </c>
      <c r="K4" s="355" t="n">
        <v>27.2</v>
      </c>
    </row>
    <row r="5" customFormat="false" ht="18.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4.5" hidden="false" customHeight="fals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5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4.5" hidden="false" customHeight="false" outlineLevel="0" collapsed="false">
      <c r="A8" s="361" t="s">
        <v>154</v>
      </c>
      <c r="B8" s="362" t="n">
        <v>43556</v>
      </c>
      <c r="C8" s="363"/>
      <c r="D8" s="363"/>
      <c r="E8" s="363"/>
      <c r="F8" s="363"/>
      <c r="G8" s="363"/>
      <c r="H8" s="363"/>
      <c r="I8" s="363"/>
      <c r="J8" s="363"/>
      <c r="K8" s="363"/>
    </row>
    <row r="9" customFormat="false" ht="14.5" hidden="false" customHeight="false" outlineLevel="0" collapsed="false">
      <c r="A9" s="361" t="s">
        <v>155</v>
      </c>
      <c r="B9" s="362" t="n">
        <v>43557</v>
      </c>
      <c r="C9" s="365" t="s">
        <v>228</v>
      </c>
      <c r="D9" s="365"/>
      <c r="E9" s="366"/>
      <c r="F9" s="366"/>
      <c r="G9" s="366"/>
      <c r="H9" s="366"/>
      <c r="I9" s="366"/>
      <c r="J9" s="366"/>
      <c r="K9" s="366"/>
    </row>
    <row r="10" customFormat="false" ht="14.5" hidden="false" customHeight="false" outlineLevel="0" collapsed="false">
      <c r="A10" s="361" t="s">
        <v>157</v>
      </c>
      <c r="B10" s="362" t="n">
        <v>43558</v>
      </c>
      <c r="C10" s="365"/>
      <c r="D10" s="365"/>
      <c r="E10" s="367" t="s">
        <v>219</v>
      </c>
      <c r="F10" s="367"/>
      <c r="G10" s="367"/>
      <c r="H10" s="367"/>
      <c r="I10" s="367"/>
      <c r="J10" s="367"/>
      <c r="K10" s="367"/>
    </row>
    <row r="11" customFormat="false" ht="14.5" hidden="false" customHeight="false" outlineLevel="0" collapsed="false">
      <c r="A11" s="361" t="s">
        <v>158</v>
      </c>
      <c r="B11" s="362" t="n">
        <v>43559</v>
      </c>
      <c r="C11" s="365" t="s">
        <v>201</v>
      </c>
      <c r="D11" s="365"/>
      <c r="E11" s="366"/>
      <c r="F11" s="366"/>
      <c r="G11" s="366"/>
      <c r="H11" s="366"/>
      <c r="I11" s="366"/>
      <c r="J11" s="366"/>
      <c r="K11" s="366"/>
    </row>
    <row r="12" customFormat="false" ht="14.5" hidden="false" customHeight="false" outlineLevel="0" collapsed="false">
      <c r="A12" s="361" t="s">
        <v>160</v>
      </c>
      <c r="B12" s="362" t="n">
        <v>43560</v>
      </c>
      <c r="C12" s="365" t="s">
        <v>229</v>
      </c>
      <c r="D12" s="365"/>
      <c r="E12" s="367"/>
      <c r="F12" s="367"/>
      <c r="G12" s="367"/>
      <c r="H12" s="367"/>
      <c r="I12" s="367"/>
      <c r="J12" s="367"/>
      <c r="K12" s="367"/>
    </row>
    <row r="13" customFormat="false" ht="14.5" hidden="false" customHeight="false" outlineLevel="0" collapsed="false">
      <c r="A13" s="361" t="s">
        <v>162</v>
      </c>
      <c r="B13" s="362" t="n">
        <v>43561</v>
      </c>
      <c r="C13" s="393"/>
      <c r="D13" s="393"/>
      <c r="E13" s="367"/>
      <c r="F13" s="367"/>
      <c r="G13" s="367"/>
      <c r="H13" s="367"/>
      <c r="I13" s="367"/>
      <c r="J13" s="367"/>
      <c r="K13" s="367"/>
    </row>
    <row r="14" customFormat="false" ht="14.5" hidden="false" customHeight="false" outlineLevel="0" collapsed="false">
      <c r="A14" s="361" t="s">
        <v>164</v>
      </c>
      <c r="B14" s="362" t="n">
        <v>43562</v>
      </c>
      <c r="C14" s="365" t="s">
        <v>230</v>
      </c>
      <c r="D14" s="365"/>
      <c r="E14" s="367"/>
      <c r="F14" s="367"/>
      <c r="G14" s="367"/>
      <c r="H14" s="367"/>
      <c r="I14" s="367"/>
      <c r="J14" s="367"/>
      <c r="K14" s="367"/>
    </row>
    <row r="16" customFormat="false" ht="14.5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116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4.5" hidden="false" customHeight="false" outlineLevel="0" collapsed="false">
      <c r="A18" s="372" t="s">
        <v>174</v>
      </c>
      <c r="B18" s="373" t="n">
        <v>43556</v>
      </c>
      <c r="C18" s="374"/>
      <c r="D18" s="374"/>
      <c r="E18" s="374"/>
      <c r="F18" s="374" t="n">
        <v>-1</v>
      </c>
      <c r="G18" s="374" t="n">
        <v>56.6</v>
      </c>
      <c r="H18" s="374" t="n">
        <v>8.14</v>
      </c>
      <c r="I18" s="374"/>
      <c r="J18" s="375"/>
      <c r="K18" s="375"/>
    </row>
    <row r="19" customFormat="false" ht="14.5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5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5" hidden="false" customHeight="false" outlineLevel="0" collapsed="false">
      <c r="A21" s="377" t="s">
        <v>175</v>
      </c>
      <c r="B21" s="373" t="n">
        <v>43557</v>
      </c>
      <c r="C21" s="21"/>
      <c r="D21" s="21"/>
      <c r="E21" s="21"/>
      <c r="F21" s="378" t="s">
        <v>231</v>
      </c>
      <c r="G21" s="21" t="n">
        <v>56.3</v>
      </c>
      <c r="H21" s="21" t="n">
        <v>7.25</v>
      </c>
      <c r="I21" s="394"/>
      <c r="J21" s="394"/>
      <c r="K21" s="394"/>
    </row>
    <row r="22" customFormat="false" ht="13.75" hidden="false" customHeight="true" outlineLevel="0" collapsed="false">
      <c r="A22" s="377"/>
      <c r="B22" s="373"/>
      <c r="C22" s="379" t="s">
        <v>232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26.25" hidden="false" customHeight="tru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5" hidden="false" customHeight="false" outlineLevel="0" collapsed="false">
      <c r="A24" s="372" t="s">
        <v>181</v>
      </c>
      <c r="B24" s="373" t="n">
        <v>43558</v>
      </c>
      <c r="C24" s="374"/>
      <c r="D24" s="374"/>
      <c r="E24" s="374"/>
      <c r="F24" s="395"/>
      <c r="G24" s="374" t="n">
        <v>56.2</v>
      </c>
      <c r="H24" s="374" t="n">
        <v>6.42</v>
      </c>
      <c r="I24" s="374"/>
      <c r="J24" s="374"/>
      <c r="K24" s="374"/>
    </row>
    <row r="25" customFormat="false" ht="13.75" hidden="false" customHeight="true" outlineLevel="0" collapsed="false">
      <c r="A25" s="372"/>
      <c r="B25" s="372"/>
      <c r="C25" s="381" t="s">
        <v>233</v>
      </c>
      <c r="D25" s="381"/>
      <c r="E25" s="381"/>
      <c r="F25" s="381"/>
      <c r="G25" s="381"/>
      <c r="H25" s="381"/>
      <c r="I25" s="381"/>
      <c r="J25" s="381"/>
      <c r="K25" s="381"/>
    </row>
    <row r="26" customFormat="false" ht="14.5" hidden="false" customHeight="fals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5" hidden="false" customHeight="false" outlineLevel="0" collapsed="false">
      <c r="A27" s="377" t="s">
        <v>183</v>
      </c>
      <c r="B27" s="373" t="n">
        <v>43559</v>
      </c>
      <c r="C27" s="21"/>
      <c r="D27" s="21"/>
      <c r="E27" s="21"/>
      <c r="F27" s="21" t="n">
        <v>12</v>
      </c>
      <c r="G27" s="21" t="n">
        <v>56.2</v>
      </c>
      <c r="H27" s="21" t="n">
        <v>7.02</v>
      </c>
      <c r="I27" s="21"/>
      <c r="J27" s="21"/>
      <c r="K27" s="21"/>
    </row>
    <row r="28" customFormat="false" ht="13.75" hidden="false" customHeight="true" outlineLevel="0" collapsed="false">
      <c r="A28" s="377"/>
      <c r="B28" s="373"/>
      <c r="C28" s="389" t="s">
        <v>234</v>
      </c>
      <c r="D28" s="389"/>
      <c r="E28" s="389"/>
      <c r="F28" s="389"/>
      <c r="G28" s="389"/>
      <c r="H28" s="389"/>
      <c r="I28" s="389"/>
      <c r="J28" s="389"/>
      <c r="K28" s="389"/>
    </row>
    <row r="29" customFormat="false" ht="14.5" hidden="false" customHeight="false" outlineLevel="0" collapsed="false">
      <c r="A29" s="377"/>
      <c r="B29" s="373"/>
      <c r="C29" s="389"/>
      <c r="D29" s="389"/>
      <c r="E29" s="389"/>
      <c r="F29" s="389"/>
      <c r="G29" s="389"/>
      <c r="H29" s="389"/>
      <c r="I29" s="389"/>
      <c r="J29" s="389"/>
      <c r="K29" s="389"/>
    </row>
    <row r="30" customFormat="false" ht="14.5" hidden="false" customHeight="false" outlineLevel="0" collapsed="false">
      <c r="A30" s="372" t="s">
        <v>186</v>
      </c>
      <c r="B30" s="373" t="n">
        <v>43560</v>
      </c>
      <c r="C30" s="374"/>
      <c r="D30" s="374"/>
      <c r="E30" s="374"/>
      <c r="F30" s="395"/>
      <c r="G30" s="374" t="n">
        <v>56.3</v>
      </c>
      <c r="H30" s="374" t="n">
        <v>8.15</v>
      </c>
      <c r="I30" s="383"/>
      <c r="J30" s="383"/>
      <c r="K30" s="383"/>
    </row>
    <row r="31" customFormat="false" ht="14.5" hidden="false" customHeight="true" outlineLevel="0" collapsed="false">
      <c r="A31" s="372"/>
      <c r="B31" s="372"/>
      <c r="C31" s="381" t="s">
        <v>235</v>
      </c>
      <c r="D31" s="381"/>
      <c r="E31" s="381"/>
      <c r="F31" s="381"/>
      <c r="G31" s="381"/>
      <c r="H31" s="381"/>
      <c r="I31" s="381"/>
      <c r="J31" s="381"/>
      <c r="K31" s="381"/>
    </row>
    <row r="32" customFormat="false" ht="23.95" hidden="false" customHeight="tru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4.5" hidden="false" customHeight="false" outlineLevel="0" collapsed="false">
      <c r="A33" s="377" t="s">
        <v>190</v>
      </c>
      <c r="B33" s="373" t="n">
        <v>43561</v>
      </c>
      <c r="C33" s="21"/>
      <c r="D33" s="21"/>
      <c r="E33" s="21"/>
      <c r="F33" s="378"/>
      <c r="G33" s="21" t="n">
        <v>56.3</v>
      </c>
      <c r="H33" s="21" t="n">
        <v>6.53</v>
      </c>
      <c r="I33" s="21"/>
      <c r="J33" s="21"/>
      <c r="K33" s="21"/>
    </row>
    <row r="34" customFormat="false" ht="14.5" hidden="false" customHeight="false" outlineLevel="0" collapsed="false">
      <c r="A34" s="377"/>
      <c r="B34" s="373"/>
      <c r="C34" s="396"/>
      <c r="D34" s="396"/>
      <c r="E34" s="396"/>
      <c r="F34" s="396"/>
      <c r="G34" s="396"/>
      <c r="H34" s="396"/>
      <c r="I34" s="396"/>
      <c r="J34" s="396"/>
      <c r="K34" s="396"/>
    </row>
    <row r="35" customFormat="false" ht="14.5" hidden="false" customHeight="false" outlineLevel="0" collapsed="false">
      <c r="A35" s="377"/>
      <c r="B35" s="373"/>
      <c r="C35" s="396"/>
      <c r="D35" s="396"/>
      <c r="E35" s="396"/>
      <c r="F35" s="396"/>
      <c r="G35" s="396"/>
      <c r="H35" s="396"/>
      <c r="I35" s="396"/>
      <c r="J35" s="396"/>
      <c r="K35" s="396"/>
    </row>
    <row r="36" customFormat="false" ht="14.5" hidden="false" customHeight="false" outlineLevel="0" collapsed="false">
      <c r="A36" s="372" t="s">
        <v>192</v>
      </c>
      <c r="B36" s="373" t="n">
        <v>43562</v>
      </c>
      <c r="C36" s="374"/>
      <c r="D36" s="374"/>
      <c r="E36" s="374"/>
      <c r="F36" s="395"/>
      <c r="G36" s="374" t="n">
        <v>56.5</v>
      </c>
      <c r="H36" s="374" t="n">
        <v>7.33</v>
      </c>
      <c r="I36" s="374"/>
      <c r="J36" s="374"/>
      <c r="K36" s="374"/>
    </row>
    <row r="37" customFormat="false" ht="13.8" hidden="false" customHeight="true" outlineLevel="0" collapsed="false">
      <c r="A37" s="372"/>
      <c r="B37" s="372"/>
      <c r="C37" s="397" t="s">
        <v>236</v>
      </c>
      <c r="D37" s="397"/>
      <c r="E37" s="397"/>
      <c r="F37" s="397"/>
      <c r="G37" s="397"/>
      <c r="H37" s="397"/>
      <c r="I37" s="397"/>
      <c r="J37" s="397"/>
      <c r="K37" s="397"/>
    </row>
    <row r="38" customFormat="false" ht="57.7" hidden="false" customHeight="true" outlineLevel="0" collapsed="false">
      <c r="A38" s="372"/>
      <c r="B38" s="372"/>
      <c r="C38" s="397"/>
      <c r="D38" s="397"/>
      <c r="E38" s="397"/>
      <c r="F38" s="397"/>
      <c r="G38" s="397"/>
      <c r="H38" s="397"/>
      <c r="I38" s="397"/>
      <c r="J38" s="397"/>
      <c r="K38" s="397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LibreOffice/5.2.7.2$Linux_X86_64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Electus Lux</dc:creator>
  <dc:description/>
  <dc:language>en-US</dc:language>
  <cp:lastModifiedBy/>
  <dcterms:modified xsi:type="dcterms:W3CDTF">2019-04-09T10:47:26Z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