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Z13" i="1" l="1"/>
  <c r="Z19" i="1"/>
  <c r="W22" i="1" l="1"/>
  <c r="X22" i="1" s="1"/>
  <c r="W23" i="1"/>
  <c r="W20" i="1"/>
  <c r="X20" i="1" s="1"/>
  <c r="W21" i="1"/>
  <c r="W24" i="1"/>
  <c r="X24" i="1" s="1"/>
  <c r="W25" i="1"/>
  <c r="X23" i="1"/>
  <c r="X19" i="1"/>
  <c r="X21" i="1"/>
  <c r="X25" i="1"/>
  <c r="V19" i="1"/>
  <c r="V20" i="1"/>
  <c r="V21" i="1"/>
  <c r="V22" i="1"/>
  <c r="V23" i="1"/>
  <c r="V24" i="1"/>
  <c r="V25" i="1"/>
  <c r="AB23" i="1"/>
  <c r="AB22" i="1"/>
  <c r="AB18" i="1"/>
  <c r="AB16" i="1"/>
  <c r="AB14" i="1"/>
  <c r="AA25" i="1"/>
  <c r="P25" i="1"/>
  <c r="O25" i="1"/>
  <c r="N25" i="1"/>
  <c r="M25" i="1"/>
  <c r="Z25" i="1" s="1"/>
  <c r="G25" i="1"/>
  <c r="AA24" i="1"/>
  <c r="P24" i="1"/>
  <c r="O24" i="1"/>
  <c r="N24" i="1"/>
  <c r="M24" i="1"/>
  <c r="Z24" i="1" s="1"/>
  <c r="G24" i="1"/>
  <c r="AA23" i="1"/>
  <c r="P23" i="1"/>
  <c r="O23" i="1"/>
  <c r="N23" i="1"/>
  <c r="M23" i="1"/>
  <c r="Z23" i="1" s="1"/>
  <c r="G23" i="1"/>
  <c r="AA22" i="1"/>
  <c r="P22" i="1"/>
  <c r="O22" i="1"/>
  <c r="N22" i="1"/>
  <c r="M22" i="1"/>
  <c r="Z22" i="1" s="1"/>
  <c r="G22" i="1"/>
  <c r="AA21" i="1"/>
  <c r="P21" i="1"/>
  <c r="O21" i="1"/>
  <c r="N21" i="1"/>
  <c r="M21" i="1"/>
  <c r="Z21" i="1" s="1"/>
  <c r="G21" i="1"/>
  <c r="AA20" i="1"/>
  <c r="P20" i="1"/>
  <c r="O20" i="1"/>
  <c r="N20" i="1"/>
  <c r="M20" i="1"/>
  <c r="Z20" i="1" s="1"/>
  <c r="G20" i="1"/>
  <c r="U21" i="1" l="1"/>
  <c r="U20" i="1"/>
  <c r="U23" i="1"/>
  <c r="U22" i="1"/>
  <c r="AA19" i="1" l="1"/>
  <c r="P19" i="1"/>
  <c r="O19" i="1"/>
  <c r="N19" i="1"/>
  <c r="M19" i="1"/>
  <c r="U19" i="1" s="1"/>
  <c r="G19" i="1"/>
  <c r="AA18" i="1"/>
  <c r="P18" i="1"/>
  <c r="O18" i="1"/>
  <c r="N18" i="1"/>
  <c r="M18" i="1"/>
  <c r="Z18" i="1" s="1"/>
  <c r="U18" i="1" s="1"/>
  <c r="G18" i="1"/>
  <c r="AA17" i="1"/>
  <c r="P17" i="1"/>
  <c r="O17" i="1"/>
  <c r="N17" i="1"/>
  <c r="M17" i="1"/>
  <c r="Z17" i="1" s="1"/>
  <c r="U17" i="1" s="1"/>
  <c r="G17" i="1"/>
  <c r="AA16" i="1"/>
  <c r="P16" i="1"/>
  <c r="O16" i="1"/>
  <c r="N16" i="1"/>
  <c r="M16" i="1"/>
  <c r="Z16" i="1" s="1"/>
  <c r="U16" i="1" s="1"/>
  <c r="G16" i="1"/>
  <c r="AA15" i="1"/>
  <c r="P15" i="1"/>
  <c r="O15" i="1"/>
  <c r="N15" i="1"/>
  <c r="M15" i="1"/>
  <c r="Z15" i="1" s="1"/>
  <c r="U15" i="1" s="1"/>
  <c r="G15" i="1"/>
  <c r="AA14" i="1"/>
  <c r="P14" i="1"/>
  <c r="O14" i="1"/>
  <c r="N14" i="1"/>
  <c r="M14" i="1"/>
  <c r="Z14" i="1" s="1"/>
  <c r="U14" i="1" s="1"/>
  <c r="G14" i="1"/>
  <c r="W14" i="1" l="1"/>
  <c r="X14" i="1" s="1"/>
  <c r="V14" i="1"/>
  <c r="V16" i="1"/>
  <c r="W16" i="1"/>
  <c r="X16" i="1" s="1"/>
  <c r="V18" i="1"/>
  <c r="W18" i="1"/>
  <c r="X18" i="1" s="1"/>
  <c r="W15" i="1"/>
  <c r="X15" i="1" s="1"/>
  <c r="V15" i="1"/>
  <c r="V17" i="1"/>
  <c r="W17" i="1"/>
  <c r="X17" i="1" s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Z2" i="1"/>
  <c r="U2" i="1" s="1"/>
  <c r="Z8" i="1"/>
  <c r="U8" i="1" s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W2" i="1"/>
  <c r="X2" i="1" s="1"/>
  <c r="W8" i="1"/>
  <c r="X8" i="1" s="1"/>
  <c r="V8" i="1"/>
  <c r="M3" i="1"/>
  <c r="Z3" i="1" s="1"/>
  <c r="U3" i="1" s="1"/>
  <c r="M4" i="1"/>
  <c r="Z4" i="1" s="1"/>
  <c r="U4" i="1" s="1"/>
  <c r="M5" i="1"/>
  <c r="Z5" i="1" s="1"/>
  <c r="U5" i="1" s="1"/>
  <c r="M6" i="1"/>
  <c r="Z6" i="1" s="1"/>
  <c r="U6" i="1" s="1"/>
  <c r="M7" i="1"/>
  <c r="Z7" i="1" s="1"/>
  <c r="U7" i="1" s="1"/>
  <c r="M9" i="1"/>
  <c r="Z9" i="1" s="1"/>
  <c r="U9" i="1" s="1"/>
  <c r="M10" i="1"/>
  <c r="Z10" i="1" s="1"/>
  <c r="U10" i="1" s="1"/>
  <c r="M11" i="1"/>
  <c r="Z11" i="1" s="1"/>
  <c r="U11" i="1" s="1"/>
  <c r="M12" i="1"/>
  <c r="Z12" i="1" s="1"/>
  <c r="U12" i="1" s="1"/>
  <c r="M13" i="1"/>
  <c r="U13" i="1" s="1"/>
  <c r="A3" i="1"/>
  <c r="A4" i="1"/>
  <c r="A5" i="1"/>
  <c r="A6" i="1"/>
  <c r="A7" i="1"/>
  <c r="A8" i="1"/>
  <c r="A9" i="1"/>
  <c r="A10" i="1"/>
  <c r="A11" i="1"/>
  <c r="A12" i="1"/>
  <c r="A13" i="1"/>
  <c r="A2" i="1"/>
  <c r="W12" i="1" l="1"/>
  <c r="X12" i="1" s="1"/>
  <c r="V12" i="1"/>
  <c r="V10" i="1"/>
  <c r="W10" i="1"/>
  <c r="X10" i="1" s="1"/>
  <c r="V7" i="1"/>
  <c r="W7" i="1"/>
  <c r="X7" i="1" s="1"/>
  <c r="W11" i="1"/>
  <c r="X11" i="1" s="1"/>
  <c r="V11" i="1"/>
  <c r="W6" i="1"/>
  <c r="X6" i="1" s="1"/>
  <c r="V6" i="1"/>
  <c r="W5" i="1"/>
  <c r="X5" i="1" s="1"/>
  <c r="V5" i="1"/>
  <c r="W13" i="1"/>
  <c r="X13" i="1" s="1"/>
  <c r="V13" i="1"/>
  <c r="W9" i="1"/>
  <c r="X9" i="1" s="1"/>
  <c r="V9" i="1"/>
  <c r="W4" i="1"/>
  <c r="X4" i="1" s="1"/>
  <c r="V4" i="1"/>
  <c r="W3" i="1"/>
  <c r="X3" i="1" s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<sst xmlns="http://schemas.openxmlformats.org/spreadsheetml/2006/main" count="27" uniqueCount="27">
  <si>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</si>
  <si>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</si>
  <si>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</si>
  <si>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</si>
  <si>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</si>
  <si>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</si>
  <si>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</si>
  <si>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</si>
  <si>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</si>
  <si>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</si>
  <si>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</si>
  <si>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</si>
  <si>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</si>
  <si>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</si>
  <si>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kvbeit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</si>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</sst>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B1" zoomScaleNormal="100" workbookViewId="0">
      <selection activeCell="Z13" sqref="Z13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26</v>
      </c>
      <c r="J1" t="s">
        <v>12</v>
      </c>
      <c r="K1" t="s">
        <v>20</v>
      </c>
      <c r="L1" t="s">
        <v>13</v>
      </c>
      <c r="M1" t="s">
        <v>2</v>
      </c>
      <c r="N1" t="s">
        <v>4</v>
      </c>
      <c r="O1" t="s">
        <v>14</v>
      </c>
      <c r="P1" t="s">
        <v>3</v>
      </c>
      <c r="Q1" t="s">
        <v>16</v>
      </c>
      <c r="R1" t="s">
        <v>19</v>
      </c>
      <c r="S1" t="s">
        <v>21</v>
      </c>
      <c r="T1" t="s">
        <v>5</v>
      </c>
      <c r="U1" s="1" t="s">
        <v>17</v>
      </c>
      <c r="V1" s="1" t="s">
        <v>22</v>
      </c>
      <c r="W1" s="1" t="s">
        <v>23</v>
      </c>
      <c r="X1" s="1" t="s">
        <v>24</v>
      </c>
      <c r="Z1" t="s">
        <v>15</v>
      </c>
      <c r="AA1" t="s">
        <v>18</v>
      </c>
      <c r="AB1" t="s">
        <v>25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U2+MAX(E2*12-801,0)</f>
        <v>399</v>
      </c>
      <c r="X2" s="1">
        <f>MAX(W2-AB3,0)</f>
        <v>399</v>
      </c>
      <c r="Z2">
        <f t="shared" ref="Z2:Z18" si="1">(0.6+(0.02*(T2-2005)))*((12*M2)+MIN(12*(P2+N2+0.96*O2),2800))</f>
        <v>0</v>
      </c>
      <c r="AA2">
        <f t="shared" ref="AA2:AA7" si="2">(12*D2+(12*C2 - 1000)*(C2&gt;450))</f>
        <v>0</v>
      </c>
      <c r="AB2">
        <v>0</v>
      </c>
    </row>
    <row r="3" spans="1:28" x14ac:dyDescent="0.25">
      <c r="A3">
        <f t="shared" ref="A3:A13" si="3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4">MAX(AA3-Z3-36,0)</f>
        <v>4852.5344000000005</v>
      </c>
      <c r="V3" s="2">
        <f t="shared" ref="V3:V25" si="5">U3-AB3</f>
        <v>4852.5344000000005</v>
      </c>
      <c r="W3" s="1">
        <f t="shared" ref="W3:W25" si="6">U3+MAX(E3*12-801,0)</f>
        <v>5251.5344000000005</v>
      </c>
      <c r="X3" s="1">
        <f t="shared" ref="X3:X25" si="7">MAX(W3-AB4,0)</f>
        <v>5251.5344000000005</v>
      </c>
      <c r="Z3">
        <f t="shared" si="1"/>
        <v>1311.4656</v>
      </c>
      <c r="AA3">
        <f t="shared" si="2"/>
        <v>6200</v>
      </c>
      <c r="AB3">
        <v>0</v>
      </c>
    </row>
    <row r="4" spans="1:28" x14ac:dyDescent="0.25">
      <c r="A4">
        <f t="shared" si="3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8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 t="shared" si="4"/>
        <v>7796.8015999999998</v>
      </c>
      <c r="V4" s="2">
        <f t="shared" si="5"/>
        <v>7796.8015999999998</v>
      </c>
      <c r="W4" s="1">
        <f t="shared" si="6"/>
        <v>8195.8015999999989</v>
      </c>
      <c r="X4" s="1">
        <f t="shared" si="7"/>
        <v>8195.8015999999989</v>
      </c>
      <c r="Z4">
        <f t="shared" si="1"/>
        <v>1967.1984</v>
      </c>
      <c r="AA4">
        <f t="shared" si="2"/>
        <v>9800</v>
      </c>
      <c r="AB4">
        <v>0</v>
      </c>
    </row>
    <row r="5" spans="1:28" x14ac:dyDescent="0.25">
      <c r="A5">
        <f t="shared" si="3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8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4"/>
        <v>10741.068800000001</v>
      </c>
      <c r="V5" s="2">
        <f t="shared" si="5"/>
        <v>10741.068800000001</v>
      </c>
      <c r="W5" s="1">
        <f t="shared" si="6"/>
        <v>11140.068800000001</v>
      </c>
      <c r="X5" s="1">
        <f t="shared" si="7"/>
        <v>11140.068800000001</v>
      </c>
      <c r="Z5">
        <f t="shared" si="1"/>
        <v>2622.9312</v>
      </c>
      <c r="AA5">
        <f t="shared" si="2"/>
        <v>13400</v>
      </c>
      <c r="AB5">
        <v>0</v>
      </c>
    </row>
    <row r="6" spans="1:28" x14ac:dyDescent="0.25">
      <c r="A6">
        <f t="shared" si="3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8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4"/>
        <v>13685.335999999999</v>
      </c>
      <c r="V6" s="2">
        <f t="shared" si="5"/>
        <v>13685.335999999999</v>
      </c>
      <c r="W6" s="1">
        <f t="shared" si="6"/>
        <v>14084.335999999999</v>
      </c>
      <c r="X6" s="1">
        <f t="shared" si="7"/>
        <v>14084.335999999999</v>
      </c>
      <c r="Z6">
        <f t="shared" si="1"/>
        <v>3278.6639999999998</v>
      </c>
      <c r="AA6">
        <f t="shared" si="2"/>
        <v>17000</v>
      </c>
      <c r="AB6">
        <v>0</v>
      </c>
    </row>
    <row r="7" spans="1:28" x14ac:dyDescent="0.25">
      <c r="A7">
        <f t="shared" si="3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8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4"/>
        <v>51396</v>
      </c>
      <c r="V7" s="2">
        <f t="shared" si="5"/>
        <v>51396</v>
      </c>
      <c r="W7" s="1">
        <f t="shared" si="6"/>
        <v>51795</v>
      </c>
      <c r="X7" s="1">
        <f t="shared" si="7"/>
        <v>51795</v>
      </c>
      <c r="Z7">
        <f t="shared" si="1"/>
        <v>7568</v>
      </c>
      <c r="AA7">
        <f t="shared" si="2"/>
        <v>59000</v>
      </c>
      <c r="AB7">
        <v>0</v>
      </c>
    </row>
    <row r="8" spans="1:28" x14ac:dyDescent="0.25">
      <c r="A8">
        <f t="shared" si="3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Q8" t="b">
        <v>0</v>
      </c>
      <c r="R8">
        <v>40</v>
      </c>
      <c r="S8">
        <v>0</v>
      </c>
      <c r="T8">
        <v>2010</v>
      </c>
      <c r="U8" s="2">
        <f t="shared" si="4"/>
        <v>0</v>
      </c>
      <c r="V8" s="2">
        <f t="shared" si="5"/>
        <v>0</v>
      </c>
      <c r="W8" s="1">
        <f t="shared" si="6"/>
        <v>399</v>
      </c>
      <c r="X8" s="1">
        <f t="shared" si="7"/>
        <v>399</v>
      </c>
      <c r="Z8">
        <f t="shared" si="1"/>
        <v>0</v>
      </c>
      <c r="AA8">
        <f t="shared" ref="AA8:AA13" si="9">(12*D8+(12*C8 - 920)*(C8&gt;450))</f>
        <v>0</v>
      </c>
      <c r="AB8">
        <v>0</v>
      </c>
    </row>
    <row r="9" spans="1:28" x14ac:dyDescent="0.25">
      <c r="A9">
        <f t="shared" si="3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8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4"/>
        <v>5176.5280000000002</v>
      </c>
      <c r="V9" s="2">
        <f t="shared" si="5"/>
        <v>5176.5280000000002</v>
      </c>
      <c r="W9" s="1">
        <f t="shared" si="6"/>
        <v>5575.5280000000002</v>
      </c>
      <c r="X9" s="1">
        <f t="shared" si="7"/>
        <v>5575.5280000000002</v>
      </c>
      <c r="Z9">
        <f t="shared" si="1"/>
        <v>1067.472</v>
      </c>
      <c r="AA9">
        <f t="shared" si="9"/>
        <v>6280</v>
      </c>
      <c r="AB9">
        <v>0</v>
      </c>
    </row>
    <row r="10" spans="1:28" x14ac:dyDescent="0.25">
      <c r="A10">
        <f t="shared" si="3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8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4"/>
        <v>8242.7919999999995</v>
      </c>
      <c r="V10" s="2">
        <f t="shared" si="5"/>
        <v>8242.7919999999995</v>
      </c>
      <c r="W10" s="1">
        <f t="shared" si="6"/>
        <v>8641.7919999999995</v>
      </c>
      <c r="X10" s="1">
        <f t="shared" si="7"/>
        <v>8641.7919999999995</v>
      </c>
      <c r="Z10">
        <f t="shared" si="1"/>
        <v>1601.2079999999999</v>
      </c>
      <c r="AA10">
        <f t="shared" si="9"/>
        <v>9880</v>
      </c>
      <c r="AB10">
        <v>0</v>
      </c>
    </row>
    <row r="11" spans="1:28" x14ac:dyDescent="0.25">
      <c r="A11">
        <f t="shared" si="3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8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4"/>
        <v>11309.056</v>
      </c>
      <c r="V11" s="2">
        <f t="shared" si="5"/>
        <v>11309.056</v>
      </c>
      <c r="W11" s="1">
        <f t="shared" si="6"/>
        <v>11708.056</v>
      </c>
      <c r="X11" s="1">
        <f t="shared" si="7"/>
        <v>11708.056</v>
      </c>
      <c r="Z11">
        <f t="shared" si="1"/>
        <v>2134.944</v>
      </c>
      <c r="AA11">
        <f t="shared" si="9"/>
        <v>13480</v>
      </c>
      <c r="AB11">
        <v>0</v>
      </c>
    </row>
    <row r="12" spans="1:28" x14ac:dyDescent="0.25">
      <c r="A12">
        <f t="shared" si="3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8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4"/>
        <v>14375.32</v>
      </c>
      <c r="V12" s="2">
        <f t="shared" si="5"/>
        <v>14375.32</v>
      </c>
      <c r="W12" s="1">
        <f t="shared" si="6"/>
        <v>14774.32</v>
      </c>
      <c r="X12" s="1">
        <f t="shared" si="7"/>
        <v>14774.32</v>
      </c>
      <c r="Z12">
        <f t="shared" si="1"/>
        <v>2668.6799999999994</v>
      </c>
      <c r="AA12">
        <f t="shared" si="9"/>
        <v>17080</v>
      </c>
      <c r="AB12">
        <v>0</v>
      </c>
    </row>
    <row r="13" spans="1:28" x14ac:dyDescent="0.25">
      <c r="A13">
        <f t="shared" si="3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8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4"/>
        <v>46884</v>
      </c>
      <c r="V13" s="2">
        <f t="shared" si="5"/>
        <v>46884</v>
      </c>
      <c r="W13" s="1">
        <f t="shared" si="6"/>
        <v>47283</v>
      </c>
      <c r="X13" s="1">
        <f t="shared" si="7"/>
        <v>43779</v>
      </c>
      <c r="Z13">
        <f>(0.6+(0.02*(T13-2005)))*((12*5500)+MIN(12*(P13+N13+0.96*O13),2800))</f>
        <v>48160</v>
      </c>
      <c r="AA13">
        <f t="shared" si="9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10">0.02*C14</f>
        <v>40</v>
      </c>
      <c r="O14">
        <f t="shared" ref="O14:O19" si="11">0.08*C14</f>
        <v>160</v>
      </c>
      <c r="P14">
        <f t="shared" ref="P14:P19" si="12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MAX(AA14-Z14-36-1908,0)</f>
        <v>17294.432000000001</v>
      </c>
      <c r="V14" s="2">
        <f t="shared" si="5"/>
        <v>13790.432000000001</v>
      </c>
      <c r="W14" s="1">
        <f t="shared" si="6"/>
        <v>17693.432000000001</v>
      </c>
      <c r="X14" s="1">
        <f t="shared" si="7"/>
        <v>17693.432000000001</v>
      </c>
      <c r="Z14">
        <f t="shared" si="1"/>
        <v>3761.5679999999998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9" si="13">MAX(AA15-Z15-36,0)</f>
        <v>0</v>
      </c>
      <c r="V15" s="2">
        <f t="shared" si="5"/>
        <v>0</v>
      </c>
      <c r="W15" s="1">
        <f t="shared" si="6"/>
        <v>0</v>
      </c>
      <c r="X15" s="1">
        <f t="shared" si="7"/>
        <v>0</v>
      </c>
      <c r="Z15">
        <f t="shared" si="1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4">0.1*C16</f>
        <v>300</v>
      </c>
      <c r="N16">
        <f t="shared" si="10"/>
        <v>60</v>
      </c>
      <c r="O16">
        <f t="shared" si="11"/>
        <v>240</v>
      </c>
      <c r="P16">
        <f t="shared" si="12"/>
        <v>45</v>
      </c>
      <c r="Q16" t="b">
        <v>1</v>
      </c>
      <c r="R16">
        <v>40</v>
      </c>
      <c r="S16">
        <v>1</v>
      </c>
      <c r="T16">
        <v>2009</v>
      </c>
      <c r="U16" s="2">
        <f>MAX(AA16-Z16-36-1908,0)</f>
        <v>28704</v>
      </c>
      <c r="V16" s="2">
        <f t="shared" si="5"/>
        <v>25692</v>
      </c>
      <c r="W16" s="1">
        <f t="shared" si="6"/>
        <v>29103</v>
      </c>
      <c r="X16" s="1">
        <f t="shared" si="7"/>
        <v>29103</v>
      </c>
      <c r="Z16">
        <f t="shared" si="1"/>
        <v>4352</v>
      </c>
      <c r="AA16">
        <f>(12*D16+(12*C16 - 1000)*(C16&gt;450))</f>
        <v>35000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4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 t="b">
        <v>1</v>
      </c>
      <c r="R17">
        <v>5</v>
      </c>
      <c r="S17">
        <v>1</v>
      </c>
      <c r="T17">
        <v>2009</v>
      </c>
      <c r="U17" s="2">
        <f t="shared" si="13"/>
        <v>0</v>
      </c>
      <c r="V17" s="2">
        <f t="shared" si="5"/>
        <v>0</v>
      </c>
      <c r="W17" s="1">
        <f t="shared" si="6"/>
        <v>0</v>
      </c>
      <c r="X17" s="1">
        <f t="shared" si="7"/>
        <v>0</v>
      </c>
      <c r="Z17">
        <f t="shared" si="1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4"/>
        <v>200</v>
      </c>
      <c r="N18">
        <f t="shared" si="10"/>
        <v>40</v>
      </c>
      <c r="O18">
        <f t="shared" si="11"/>
        <v>160</v>
      </c>
      <c r="P18">
        <f t="shared" si="12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18686.080000000002</v>
      </c>
      <c r="V18" s="2">
        <f t="shared" si="5"/>
        <v>15782.080000000002</v>
      </c>
      <c r="W18" s="1">
        <f>U18+MAX(E18*12-1370-51,0)</f>
        <v>29265.08</v>
      </c>
      <c r="X18" s="1">
        <f t="shared" si="7"/>
        <v>29265.08</v>
      </c>
      <c r="Z18">
        <f t="shared" si="1"/>
        <v>3049.9199999999996</v>
      </c>
      <c r="AA18">
        <f>(12*D18+(12*C18-920)*(C18&gt;450)+MIN((12*E18)-51-1370,0))</f>
        <v>23080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4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 t="b">
        <v>1</v>
      </c>
      <c r="R19">
        <v>5</v>
      </c>
      <c r="S19">
        <v>1</v>
      </c>
      <c r="T19">
        <v>2005</v>
      </c>
      <c r="U19" s="2">
        <f t="shared" si="13"/>
        <v>0</v>
      </c>
      <c r="V19" s="2">
        <f t="shared" si="5"/>
        <v>0</v>
      </c>
      <c r="W19" s="1">
        <v>0</v>
      </c>
      <c r="X19" s="1">
        <f t="shared" si="7"/>
        <v>0</v>
      </c>
      <c r="Z19">
        <f>(0.6+(0.02*(T19-2005)))*((12*M19)+MIN(12*(P19+N19+0.96*O19),2800))</f>
        <v>0</v>
      </c>
      <c r="AA19">
        <f t="shared" ref="AA19:AA25" si="15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>0.5*(AA20+AA21-(Z20+Z21)-2*36)</f>
        <v>13685.335999999999</v>
      </c>
      <c r="V20" s="2">
        <f t="shared" si="5"/>
        <v>13685.335999999999</v>
      </c>
      <c r="W20" s="1">
        <f t="shared" si="6"/>
        <v>13685.335999999999</v>
      </c>
      <c r="X20" s="1">
        <f t="shared" si="7"/>
        <v>13685.335999999999</v>
      </c>
      <c r="Z20">
        <f t="shared" ref="Z20:Z25" si="16">(0.6+(0.02*(T20-2005)))*((12*M20)+MIN(12*(P20+N20+0.96*O20),2800))</f>
        <v>4371.5519999999997</v>
      </c>
      <c r="AA20">
        <f t="shared" si="15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7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8">0.1*$C21</f>
        <v>100</v>
      </c>
      <c r="N21">
        <f t="shared" ref="N21:N25" si="19">0.02*C21</f>
        <v>20</v>
      </c>
      <c r="O21">
        <f t="shared" ref="O21:O25" si="20">0.08*C21</f>
        <v>80</v>
      </c>
      <c r="P21">
        <f t="shared" ref="P21:P25" si="21">0.015*C21</f>
        <v>15</v>
      </c>
      <c r="Q21" t="b">
        <v>0</v>
      </c>
      <c r="R21">
        <v>30</v>
      </c>
      <c r="S21">
        <v>0</v>
      </c>
      <c r="T21">
        <v>2018</v>
      </c>
      <c r="U21" s="2">
        <f>0.5*(AA20+AA21-(Z20+Z21)-2*36)</f>
        <v>13685.335999999999</v>
      </c>
      <c r="V21" s="2">
        <f t="shared" si="5"/>
        <v>13685.335999999999</v>
      </c>
      <c r="W21" s="1">
        <f t="shared" si="6"/>
        <v>13685.335999999999</v>
      </c>
      <c r="X21" s="1">
        <f t="shared" si="7"/>
        <v>9971.3359999999993</v>
      </c>
      <c r="Z21">
        <f t="shared" si="16"/>
        <v>2185.7759999999998</v>
      </c>
      <c r="AA21">
        <f t="shared" si="15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7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8"/>
        <v>300</v>
      </c>
      <c r="N22">
        <f t="shared" si="19"/>
        <v>60</v>
      </c>
      <c r="O22">
        <f t="shared" si="20"/>
        <v>240</v>
      </c>
      <c r="P22">
        <f t="shared" si="21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24026.224000000002</v>
      </c>
      <c r="V22" s="2">
        <f t="shared" si="5"/>
        <v>20312.224000000002</v>
      </c>
      <c r="W22" s="1">
        <f>U22+MAX(E22*12-(2*801),0)</f>
        <v>24824.224000000002</v>
      </c>
      <c r="X22" s="1">
        <f t="shared" si="7"/>
        <v>21110.224000000002</v>
      </c>
      <c r="Z22">
        <f t="shared" si="16"/>
        <v>5504</v>
      </c>
      <c r="AA22">
        <f t="shared" si="15"/>
        <v>35000</v>
      </c>
      <c r="AB22">
        <f>7428/2</f>
        <v>3714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7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8"/>
        <v>200</v>
      </c>
      <c r="N23">
        <f t="shared" si="19"/>
        <v>40</v>
      </c>
      <c r="O23">
        <f t="shared" si="20"/>
        <v>160</v>
      </c>
      <c r="P23">
        <f t="shared" si="21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24026.224000000002</v>
      </c>
      <c r="V23" s="2">
        <f t="shared" si="5"/>
        <v>20312.224000000002</v>
      </c>
      <c r="W23" s="1">
        <f>U23+MAX(E22*12-(2*801),0)</f>
        <v>24824.224000000002</v>
      </c>
      <c r="X23" s="1">
        <f t="shared" si="7"/>
        <v>24824.224000000002</v>
      </c>
      <c r="Z23">
        <f t="shared" si="16"/>
        <v>4371.5519999999997</v>
      </c>
      <c r="AA23">
        <f t="shared" si="15"/>
        <v>23000</v>
      </c>
      <c r="AB23">
        <f>7428/2</f>
        <v>3714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7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8"/>
        <v>0</v>
      </c>
      <c r="N24">
        <f t="shared" si="19"/>
        <v>0</v>
      </c>
      <c r="O24">
        <f t="shared" si="20"/>
        <v>0</v>
      </c>
      <c r="P24">
        <f t="shared" si="21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5"/>
        <v>0</v>
      </c>
      <c r="W24" s="1">
        <f t="shared" si="6"/>
        <v>0</v>
      </c>
      <c r="X24" s="1">
        <f t="shared" si="7"/>
        <v>0</v>
      </c>
      <c r="Z24">
        <f t="shared" si="16"/>
        <v>0</v>
      </c>
      <c r="AA24">
        <f t="shared" si="15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7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8"/>
        <v>0</v>
      </c>
      <c r="N25">
        <f t="shared" si="19"/>
        <v>0</v>
      </c>
      <c r="O25">
        <f t="shared" si="20"/>
        <v>0</v>
      </c>
      <c r="P25">
        <f t="shared" si="21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5"/>
        <v>0</v>
      </c>
      <c r="W25" s="1">
        <f t="shared" si="6"/>
        <v>0</v>
      </c>
      <c r="X25" s="1">
        <f t="shared" si="7"/>
        <v>0</v>
      </c>
      <c r="Z25">
        <f t="shared" si="16"/>
        <v>0</v>
      </c>
      <c r="AA25">
        <f t="shared" si="15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2018-10-02T07:43:36Z</dcterms:modified>
</cp:coreProperties>
</file>