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sc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<sst xmlns="http://schemas.openxmlformats.org/spreadsheetml/2006/main" count="17" uniqueCount="17">
  <si>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hid</t>
  </si>
  <si>
    <t xml:space="preserve">tu_id</t>
  </si>
  <si>
    <t xml:space="preserve">m_wage</t>
  </si>
  <si>
    <t xml:space="preserve">east</t>
  </si>
  <si>
    <t xml:space="preserve">age</t>
  </si>
  <si>
    <t xml:space="preserve">selfemployed</t>
  </si>
  <si>
    <t xml:space="preserve">haskids</t>
  </si>
  <si>
    <t xml:space="preserve">m_self</t>
  </si>
  <si>
    <t xml:space="preserve">m_pensions</t>
  </si>
  <si>
    <t xml:space="preserve">pkv</t>
  </si>
  <si>
    <t xml:space="preserve">year</t>
  </si>
  <si>
    <t xml:space="preserve">svbeit</t>
  </si>
  <si>
    <t xml:space="preserve">bemes</t>
  </si>
  <si>
    <t xml:space="preserve">rvbeit</t>
  </si>
  <si>
    <t xml:space="preserve">pvbeit</t>
  </si>
  <si>
    <t xml:space="preserve">gkvbeit</t>
  </si>
  <si>
    <t xml:space="preserve">avbeit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</si>
</sst>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RowHeight="15"/>
  <cols>
    <col collapsed="false" hidden="false" max="5" min="1" style="0" width="8.36734693877551"/>
    <col collapsed="false" hidden="false" max="6" min="6" style="0" width="13.2295918367347"/>
    <col collapsed="false" hidden="false" max="11" min="7" style="0" width="8.36734693877551"/>
    <col collapsed="false" hidden="false" max="12" min="12" style="1" width="8.77551020408163"/>
    <col collapsed="false" hidden="false" max="1025" min="13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</row>
    <row r="2" customFormat="false" ht="13.8" hidden="false" customHeight="false" outlineLevel="0" collapsed="false">
      <c r="A2" s="0" t="n">
        <f aca="false">B2</f>
        <v>1</v>
      </c>
      <c r="B2" s="0" t="n">
        <v>1</v>
      </c>
      <c r="C2" s="0" t="n">
        <v>300</v>
      </c>
      <c r="D2" s="2" t="n">
        <f aca="false">FALSE()</f>
        <v>0</v>
      </c>
      <c r="E2" s="0" t="n">
        <v>25</v>
      </c>
      <c r="F2" s="2" t="n">
        <f aca="false">FALSE()</f>
        <v>0</v>
      </c>
      <c r="G2" s="2" t="n">
        <f aca="false">FALSE()</f>
        <v>0</v>
      </c>
      <c r="H2" s="0" t="n">
        <v>0</v>
      </c>
      <c r="I2" s="0" t="n">
        <v>0</v>
      </c>
      <c r="J2" s="0" t="n">
        <f aca="false">FALSE()</f>
        <v>0</v>
      </c>
      <c r="K2" s="0" t="n">
        <v>2018</v>
      </c>
      <c r="L2" s="3" t="n">
        <f aca="false">R2+S2+T2+U2</f>
        <v>0</v>
      </c>
      <c r="Q2" s="0" t="n">
        <f aca="false">0.7547*450+(((850/(850-450))-(450/(850-450)*0.7547))*(C2-450))</f>
        <v>148.220625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0" t="n">
        <f aca="false">B3</f>
        <v>2</v>
      </c>
      <c r="B3" s="0" t="n">
        <v>2</v>
      </c>
      <c r="C3" s="0" t="n">
        <v>600</v>
      </c>
      <c r="D3" s="2" t="n">
        <f aca="false">FALSE()</f>
        <v>0</v>
      </c>
      <c r="E3" s="0" t="n">
        <v>25</v>
      </c>
      <c r="F3" s="2" t="n">
        <f aca="false">FALSE()</f>
        <v>0</v>
      </c>
      <c r="G3" s="2" t="n">
        <f aca="false">FALSE()</f>
        <v>0</v>
      </c>
      <c r="H3" s="0" t="n">
        <v>0</v>
      </c>
      <c r="I3" s="0" t="n">
        <v>0</v>
      </c>
      <c r="J3" s="0" t="n">
        <f aca="false">FALSE()</f>
        <v>0</v>
      </c>
      <c r="K3" s="0" t="n">
        <v>2018</v>
      </c>
      <c r="L3" s="3" t="n">
        <f aca="false">R3+S3+T3+U3</f>
        <v>94.8262265625</v>
      </c>
      <c r="Q3" s="0" t="n">
        <f aca="false">0.7547*450+(((850/(850-450))-(450/(850-450)*0.7547))*(C3-450))</f>
        <v>531.009375</v>
      </c>
      <c r="R3" s="0" t="n">
        <f aca="false">0.093 * 2 *$Q3 - (0.093 *$C3)</f>
        <v>42.96774375</v>
      </c>
      <c r="S3" s="0" t="n">
        <f aca="false">0.01275*2*$Q3-(0.01275*$C3)+(0.0025*(G3=1)*(E3&gt;=23)*Q3)</f>
        <v>5.8907390625</v>
      </c>
      <c r="T3" s="0" t="n">
        <f aca="false">(0.083 + 0.073) *$Q3 - (0.073 *$C3)</f>
        <v>39.0374625</v>
      </c>
      <c r="U3" s="0" t="n">
        <f aca="false">0.015 * 2 *$Q3 - (0.015 *$C3)</f>
        <v>6.93028125</v>
      </c>
    </row>
    <row r="4" customFormat="false" ht="13.8" hidden="false" customHeight="false" outlineLevel="0" collapsed="false">
      <c r="A4" s="0" t="n">
        <f aca="false">B4</f>
        <v>3</v>
      </c>
      <c r="B4" s="0" t="n">
        <v>3</v>
      </c>
      <c r="C4" s="0" t="n">
        <v>900</v>
      </c>
      <c r="D4" s="2" t="n">
        <f aca="false">FALSE()</f>
        <v>0</v>
      </c>
      <c r="E4" s="0" t="n">
        <v>25</v>
      </c>
      <c r="F4" s="2" t="n">
        <f aca="false">FALSE()</f>
        <v>0</v>
      </c>
      <c r="G4" s="2" t="n">
        <f aca="false">FALSE()</f>
        <v>0</v>
      </c>
      <c r="H4" s="0" t="n">
        <v>0</v>
      </c>
      <c r="I4" s="0" t="n">
        <v>0</v>
      </c>
      <c r="J4" s="0" t="n">
        <f aca="false">FALSE()</f>
        <v>0</v>
      </c>
      <c r="K4" s="0" t="n">
        <v>2018</v>
      </c>
      <c r="L4" s="3" t="n">
        <f aca="false">R4+S4+T4+U4</f>
        <v>183.375</v>
      </c>
      <c r="Q4" s="0" t="n">
        <f aca="false">0.7547*450+(((850/(850-450))-(450/(850-450)*0.7547))*(C4-450))</f>
        <v>913.798125</v>
      </c>
      <c r="R4" s="0" t="n">
        <f aca="false">0.093 *$C4</f>
        <v>83.7</v>
      </c>
      <c r="S4" s="0" t="n">
        <f aca="false">(0.01275 + (0.0025*(G4=1)*(E4&gt;=23))) *C4</f>
        <v>11.475</v>
      </c>
      <c r="T4" s="0" t="n">
        <f aca="false">0.083 *$C4</f>
        <v>74.7</v>
      </c>
      <c r="U4" s="0" t="n">
        <f aca="false">0.015 *$C4</f>
        <v>13.5</v>
      </c>
    </row>
    <row r="5" customFormat="false" ht="13.8" hidden="false" customHeight="false" outlineLevel="0" collapsed="false">
      <c r="A5" s="0" t="n">
        <f aca="false">B5</f>
        <v>4</v>
      </c>
      <c r="B5" s="0" t="n">
        <v>4</v>
      </c>
      <c r="C5" s="0" t="n">
        <v>1200</v>
      </c>
      <c r="D5" s="2" t="n">
        <f aca="false">TRUE()</f>
        <v>1</v>
      </c>
      <c r="E5" s="0" t="n">
        <v>25</v>
      </c>
      <c r="F5" s="2" t="n">
        <f aca="false">FALSE()</f>
        <v>0</v>
      </c>
      <c r="G5" s="2" t="n">
        <f aca="false">TRUE()</f>
        <v>1</v>
      </c>
      <c r="H5" s="0" t="n">
        <v>0</v>
      </c>
      <c r="I5" s="0" t="n">
        <v>0</v>
      </c>
      <c r="J5" s="0" t="n">
        <f aca="false">FALSE()</f>
        <v>0</v>
      </c>
      <c r="K5" s="0" t="n">
        <v>2018</v>
      </c>
      <c r="L5" s="3" t="n">
        <f aca="false">R5+S5+T5+U5</f>
        <v>247.5</v>
      </c>
      <c r="Q5" s="0" t="n">
        <f aca="false">0.7547*450+(((850/(850-450))-(450/(850-450)*0.7547))*(C5-450))</f>
        <v>1296.586875</v>
      </c>
      <c r="R5" s="0" t="n">
        <f aca="false">0.093 *$C5</f>
        <v>111.6</v>
      </c>
      <c r="S5" s="0" t="n">
        <f aca="false">(0.01275 + (0.0025*(G5=1)*(E5&gt;=23))) *C5</f>
        <v>18.3</v>
      </c>
      <c r="T5" s="0" t="n">
        <f aca="false">0.083 *$C5</f>
        <v>99.6</v>
      </c>
      <c r="U5" s="0" t="n">
        <f aca="false">0.015 *$C5</f>
        <v>18</v>
      </c>
    </row>
    <row r="6" customFormat="false" ht="13.8" hidden="false" customHeight="false" outlineLevel="0" collapsed="false">
      <c r="A6" s="0" t="n">
        <f aca="false">B6</f>
        <v>5</v>
      </c>
      <c r="B6" s="0" t="n">
        <v>5</v>
      </c>
      <c r="C6" s="0" t="n">
        <v>1500</v>
      </c>
      <c r="D6" s="2" t="n">
        <f aca="false">TRUE()</f>
        <v>1</v>
      </c>
      <c r="E6" s="0" t="n">
        <v>25</v>
      </c>
      <c r="F6" s="2" t="n">
        <f aca="false">FALSE()</f>
        <v>0</v>
      </c>
      <c r="G6" s="2" t="n">
        <f aca="false">TRUE()</f>
        <v>1</v>
      </c>
      <c r="H6" s="0" t="n">
        <v>0</v>
      </c>
      <c r="I6" s="0" t="n">
        <v>0</v>
      </c>
      <c r="J6" s="0" t="n">
        <f aca="false">FALSE()</f>
        <v>0</v>
      </c>
      <c r="K6" s="0" t="n">
        <v>2018</v>
      </c>
      <c r="L6" s="3" t="n">
        <f aca="false">R6+S6+T6+U6</f>
        <v>309.375</v>
      </c>
      <c r="Q6" s="0" t="n">
        <f aca="false">0.7547*450+(((850/(850-450))-(450/(850-450)*0.7547))*(C6-450))</f>
        <v>1679.375625</v>
      </c>
      <c r="R6" s="0" t="n">
        <f aca="false">0.093 *$C6</f>
        <v>139.5</v>
      </c>
      <c r="S6" s="0" t="n">
        <f aca="false">(0.01275 + (0.0025*(G6=1)*(E6&gt;=23))) *C6</f>
        <v>22.875</v>
      </c>
      <c r="T6" s="0" t="n">
        <f aca="false">0.083 *$C6</f>
        <v>124.5</v>
      </c>
      <c r="U6" s="0" t="n">
        <f aca="false">0.015 *$C6</f>
        <v>22.5</v>
      </c>
    </row>
    <row r="7" customFormat="false" ht="13.8" hidden="false" customHeight="false" outlineLevel="0" collapsed="false">
      <c r="A7" s="0" t="n">
        <f aca="false">B7</f>
        <v>6</v>
      </c>
      <c r="B7" s="0" t="n">
        <v>6</v>
      </c>
      <c r="C7" s="0" t="n">
        <v>5000</v>
      </c>
      <c r="D7" s="2" t="n">
        <f aca="false">TRUE()</f>
        <v>1</v>
      </c>
      <c r="E7" s="0" t="n">
        <v>25</v>
      </c>
      <c r="F7" s="2" t="n">
        <f aca="false">FALSE()</f>
        <v>0</v>
      </c>
      <c r="G7" s="2" t="n">
        <f aca="false">TRUE()</f>
        <v>1</v>
      </c>
      <c r="H7" s="0" t="n">
        <v>0</v>
      </c>
      <c r="I7" s="0" t="n">
        <v>0</v>
      </c>
      <c r="J7" s="0" t="n">
        <f aca="false">FALSE()</f>
        <v>0</v>
      </c>
      <c r="K7" s="0" t="n">
        <v>2018</v>
      </c>
      <c r="L7" s="3" t="n">
        <f aca="false">R7+S7+T7+U7</f>
        <v>974.75625</v>
      </c>
      <c r="Q7" s="0" t="n">
        <f aca="false">0.7547*450+(((850/(850-450))-(450/(850-450)*0.7547))*(C7-450))</f>
        <v>6145.244375</v>
      </c>
      <c r="R7" s="0" t="n">
        <f aca="false">0.093 *$C7</f>
        <v>465</v>
      </c>
      <c r="S7" s="0" t="n">
        <f aca="false">(0.01275 + (0.0025*(G7=1)*(E7&gt;=23))) *4425</f>
        <v>67.48125</v>
      </c>
      <c r="T7" s="0" t="n">
        <f aca="false">0.083 *4425</f>
        <v>367.275</v>
      </c>
      <c r="U7" s="0" t="n">
        <f aca="false">0.015 *$C7</f>
        <v>75</v>
      </c>
    </row>
    <row r="8" customFormat="false" ht="13.8" hidden="false" customHeight="false" outlineLevel="0" collapsed="false">
      <c r="A8" s="0" t="n">
        <f aca="false">B8</f>
        <v>7</v>
      </c>
      <c r="B8" s="0" t="n">
        <v>7</v>
      </c>
      <c r="C8" s="0" t="n">
        <v>300</v>
      </c>
      <c r="D8" s="2" t="n">
        <f aca="false">TRUE()</f>
        <v>1</v>
      </c>
      <c r="E8" s="0" t="n">
        <v>20</v>
      </c>
      <c r="F8" s="2" t="n">
        <f aca="false">FALSE()</f>
        <v>0</v>
      </c>
      <c r="G8" s="2" t="n">
        <f aca="false">FALSE()</f>
        <v>0</v>
      </c>
      <c r="H8" s="0" t="n">
        <v>0</v>
      </c>
      <c r="I8" s="0" t="n">
        <v>0</v>
      </c>
      <c r="J8" s="0" t="n">
        <f aca="false">FALSE()</f>
        <v>0</v>
      </c>
      <c r="K8" s="0" t="n">
        <v>2010</v>
      </c>
      <c r="L8" s="3" t="n">
        <f aca="false">R8+S8+T8+U8</f>
        <v>0</v>
      </c>
      <c r="Q8" s="0" t="n">
        <f aca="false">0.7585*450+(((800/(800-450))-(450/(800-450)*0.7585))*(C8-450))</f>
        <v>144.75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0" t="n">
        <f aca="false">B9</f>
        <v>8</v>
      </c>
      <c r="B9" s="0" t="n">
        <v>8</v>
      </c>
      <c r="C9" s="0" t="n">
        <v>600</v>
      </c>
      <c r="D9" s="2" t="n">
        <f aca="false">TRUE()</f>
        <v>1</v>
      </c>
      <c r="E9" s="0" t="n">
        <v>20</v>
      </c>
      <c r="F9" s="2" t="n">
        <f aca="false">FALSE()</f>
        <v>0</v>
      </c>
      <c r="G9" s="2" t="n">
        <f aca="false">FALSE()</f>
        <v>0</v>
      </c>
      <c r="H9" s="0" t="n">
        <v>0</v>
      </c>
      <c r="I9" s="0" t="n">
        <v>0</v>
      </c>
      <c r="J9" s="0" t="n">
        <f aca="false">FALSE()</f>
        <v>0</v>
      </c>
      <c r="K9" s="0" t="n">
        <v>2010</v>
      </c>
      <c r="L9" s="3" t="n">
        <f aca="false">R9+S9+T9+U9</f>
        <v>102.24735</v>
      </c>
      <c r="Q9" s="0" t="n">
        <f aca="false">0.7585*400+(((800/(800-400))-(400/(800-400)*0.7585))*(C9-400))</f>
        <v>551.7</v>
      </c>
      <c r="R9" s="0" t="n">
        <f aca="false">0.0995 * 2 *$Q9 - (0.0995 *$C9)</f>
        <v>50.0883</v>
      </c>
      <c r="S9" s="0" t="n">
        <f aca="false">0.00975*2*$Q9-(0.00975*$C9)+(0.0025*(G9=1)*(E9&gt;=23)*Q9)</f>
        <v>4.90815</v>
      </c>
      <c r="T9" s="0" t="n">
        <f aca="false">(0.079 + 0.07) *$Q9 - (0.07 *$C9)</f>
        <v>40.2033</v>
      </c>
      <c r="U9" s="0" t="n">
        <f aca="false">0.014 * 2 *$Q9 - (0.014 *$C9)</f>
        <v>7.0476</v>
      </c>
    </row>
    <row r="10" customFormat="false" ht="13.8" hidden="false" customHeight="false" outlineLevel="0" collapsed="false">
      <c r="A10" s="0" t="n">
        <f aca="false">B10</f>
        <v>9</v>
      </c>
      <c r="B10" s="0" t="n">
        <v>9</v>
      </c>
      <c r="C10" s="0" t="n">
        <v>900</v>
      </c>
      <c r="D10" s="2" t="n">
        <f aca="false">TRUE()</f>
        <v>1</v>
      </c>
      <c r="E10" s="0" t="n">
        <v>20</v>
      </c>
      <c r="F10" s="2" t="n">
        <f aca="false">FALSE()</f>
        <v>0</v>
      </c>
      <c r="G10" s="2" t="n">
        <f aca="false">FALSE()</f>
        <v>0</v>
      </c>
      <c r="H10" s="0" t="n">
        <v>0</v>
      </c>
      <c r="I10" s="0" t="n">
        <v>0</v>
      </c>
      <c r="J10" s="0" t="n">
        <f aca="false">FALSE()</f>
        <v>0</v>
      </c>
      <c r="K10" s="0" t="n">
        <v>2010</v>
      </c>
      <c r="L10" s="3" t="n">
        <f aca="false">R10+S10+T10+U10</f>
        <v>182.025</v>
      </c>
      <c r="Q10" s="0" t="n">
        <f aca="false">0.7585*400+(((800/(800-400))-(400/(800-400)*0.7585))*(C10-400))</f>
        <v>924.15</v>
      </c>
      <c r="R10" s="0" t="n">
        <f aca="false">0.0995 *$C10</f>
        <v>89.55</v>
      </c>
      <c r="S10" s="0" t="n">
        <f aca="false">(0.00975 + (0.0025*(G10=1)*(E10&gt;=23))) *C10</f>
        <v>8.775</v>
      </c>
      <c r="T10" s="0" t="n">
        <f aca="false">0.079 *$C10</f>
        <v>71.1</v>
      </c>
      <c r="U10" s="0" t="n">
        <f aca="false">0.014 *$C10</f>
        <v>12.6</v>
      </c>
    </row>
    <row r="11" customFormat="false" ht="13.8" hidden="false" customHeight="false" outlineLevel="0" collapsed="false">
      <c r="A11" s="0" t="n">
        <f aca="false">B11</f>
        <v>10</v>
      </c>
      <c r="B11" s="0" t="n">
        <v>10</v>
      </c>
      <c r="C11" s="0" t="n">
        <v>1200</v>
      </c>
      <c r="D11" s="2" t="n">
        <f aca="false">FALSE()</f>
        <v>0</v>
      </c>
      <c r="E11" s="0" t="n">
        <v>20</v>
      </c>
      <c r="F11" s="2" t="n">
        <f aca="false">FALSE()</f>
        <v>0</v>
      </c>
      <c r="G11" s="2" t="n">
        <f aca="false">TRUE()</f>
        <v>1</v>
      </c>
      <c r="H11" s="0" t="n">
        <v>0</v>
      </c>
      <c r="I11" s="0" t="n">
        <v>0</v>
      </c>
      <c r="J11" s="0" t="n">
        <f aca="false">FALSE()</f>
        <v>0</v>
      </c>
      <c r="K11" s="0" t="n">
        <v>2010</v>
      </c>
      <c r="L11" s="3" t="n">
        <f aca="false">R11+S11+T11+U11</f>
        <v>242.7</v>
      </c>
      <c r="Q11" s="0" t="n">
        <f aca="false">0.7585*400+(((800/(800-400))-(400/(800-400)*0.7585))*(C11-400))</f>
        <v>1296.6</v>
      </c>
      <c r="R11" s="0" t="n">
        <f aca="false">0.0995 *$C11</f>
        <v>119.4</v>
      </c>
      <c r="S11" s="0" t="n">
        <f aca="false">(0.00975 + (0.0025*(G11=1)*(E11&gt;=23))) *C11</f>
        <v>11.7</v>
      </c>
      <c r="T11" s="0" t="n">
        <f aca="false">0.079 *$C11</f>
        <v>94.8</v>
      </c>
      <c r="U11" s="0" t="n">
        <f aca="false">0.014 *$C11</f>
        <v>16.8</v>
      </c>
    </row>
    <row r="12" customFormat="false" ht="13.8" hidden="false" customHeight="false" outlineLevel="0" collapsed="false">
      <c r="A12" s="0" t="n">
        <f aca="false">B12</f>
        <v>11</v>
      </c>
      <c r="B12" s="0" t="n">
        <v>11</v>
      </c>
      <c r="C12" s="0" t="n">
        <v>1500</v>
      </c>
      <c r="D12" s="2" t="n">
        <f aca="false">FALSE()</f>
        <v>0</v>
      </c>
      <c r="E12" s="0" t="n">
        <v>20</v>
      </c>
      <c r="F12" s="2" t="n">
        <f aca="false">FALSE()</f>
        <v>0</v>
      </c>
      <c r="G12" s="2" t="n">
        <f aca="false">TRUE()</f>
        <v>1</v>
      </c>
      <c r="H12" s="0" t="n">
        <v>0</v>
      </c>
      <c r="I12" s="0" t="n">
        <v>0</v>
      </c>
      <c r="J12" s="0" t="n">
        <f aca="false">FALSE()</f>
        <v>0</v>
      </c>
      <c r="K12" s="0" t="n">
        <v>2010</v>
      </c>
      <c r="L12" s="3" t="n">
        <f aca="false">R12+S12+T12+U12</f>
        <v>303.375</v>
      </c>
      <c r="Q12" s="0" t="n">
        <f aca="false">0.7585*400+(((800/(800-400))-(400/(800-400)*0.7585))*(C12-400))</f>
        <v>1669.05</v>
      </c>
      <c r="R12" s="0" t="n">
        <f aca="false">0.0995 *$C12</f>
        <v>149.25</v>
      </c>
      <c r="S12" s="0" t="n">
        <f aca="false">(0.00975 + (0.0025*(G12=1)*(E12&gt;=23))) *C12</f>
        <v>14.625</v>
      </c>
      <c r="T12" s="0" t="n">
        <f aca="false">0.079 *$C12</f>
        <v>118.5</v>
      </c>
      <c r="U12" s="0" t="n">
        <f aca="false">0.014 *$C12</f>
        <v>21</v>
      </c>
    </row>
    <row r="13" customFormat="false" ht="13.8" hidden="false" customHeight="false" outlineLevel="0" collapsed="false">
      <c r="A13" s="0" t="n">
        <f aca="false">B13</f>
        <v>12</v>
      </c>
      <c r="B13" s="0" t="n">
        <v>12</v>
      </c>
      <c r="C13" s="0" t="n">
        <v>8000</v>
      </c>
      <c r="D13" s="2" t="n">
        <f aca="false">FALSE()</f>
        <v>0</v>
      </c>
      <c r="E13" s="0" t="n">
        <v>20</v>
      </c>
      <c r="F13" s="2" t="n">
        <f aca="false">FALSE()</f>
        <v>0</v>
      </c>
      <c r="G13" s="2" t="n">
        <f aca="false">TRUE()</f>
        <v>1</v>
      </c>
      <c r="H13" s="0" t="n">
        <v>0</v>
      </c>
      <c r="I13" s="0" t="n">
        <v>0</v>
      </c>
      <c r="J13" s="0" t="n">
        <f aca="false">FALSE()</f>
        <v>0</v>
      </c>
      <c r="K13" s="0" t="n">
        <v>2010</v>
      </c>
      <c r="L13" s="3" t="n">
        <f aca="false">R13+S13+T13+U13</f>
        <v>957.0625</v>
      </c>
      <c r="Q13" s="0" t="n">
        <f aca="false">0.7585*400+(((800/(800-400))-(400/(800-400)*0.7585))*(C13-400))</f>
        <v>9738.8</v>
      </c>
      <c r="R13" s="0" t="n">
        <f aca="false">0.0995 *5500</f>
        <v>547.25</v>
      </c>
      <c r="S13" s="0" t="n">
        <f aca="false">(0.00975 + (0.0025*(G13=1)*(E13&gt;=23))) *3750</f>
        <v>36.5625</v>
      </c>
      <c r="T13" s="0" t="n">
        <f aca="false">0.079 *3750</f>
        <v>296.25</v>
      </c>
      <c r="U13" s="0" t="n">
        <f aca="false">0.014 *5500</f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2018-09-25T11:35:10Z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