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sc1" sheetId="1" r:id="rId1"/>
  </sheets>
  <calcPr calcId="152511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2" i="1"/>
  <c r="U9" i="1"/>
  <c r="U13" i="1"/>
  <c r="U12" i="1"/>
  <c r="L12" i="1" s="1"/>
  <c r="U11" i="1"/>
  <c r="U10" i="1"/>
  <c r="T13" i="1"/>
  <c r="T12" i="1"/>
  <c r="T11" i="1"/>
  <c r="L11" i="1" s="1"/>
  <c r="T10" i="1"/>
  <c r="T9" i="1"/>
  <c r="S13" i="1"/>
  <c r="S12" i="1"/>
  <c r="S11" i="1"/>
  <c r="S10" i="1"/>
  <c r="S9" i="1"/>
  <c r="R13" i="1"/>
  <c r="R12" i="1"/>
  <c r="R11" i="1"/>
  <c r="R10" i="1"/>
  <c r="R9" i="1"/>
  <c r="Q13" i="1"/>
  <c r="Q12" i="1"/>
  <c r="Q11" i="1"/>
  <c r="Q10" i="1"/>
  <c r="Q9" i="1"/>
  <c r="Q8" i="1"/>
  <c r="U7" i="1"/>
  <c r="T7" i="1"/>
  <c r="S7" i="1"/>
  <c r="R7" i="1"/>
  <c r="U6" i="1"/>
  <c r="T6" i="1"/>
  <c r="S6" i="1"/>
  <c r="R6" i="1"/>
  <c r="U5" i="1"/>
  <c r="T5" i="1"/>
  <c r="S5" i="1"/>
  <c r="R5" i="1"/>
  <c r="U4" i="1"/>
  <c r="T4" i="1"/>
  <c r="S4" i="1"/>
  <c r="R4" i="1"/>
  <c r="L8" i="1"/>
  <c r="L2" i="1"/>
  <c r="Q3" i="1"/>
  <c r="T3" i="1" s="1"/>
  <c r="Q4" i="1"/>
  <c r="Q5" i="1"/>
  <c r="Q6" i="1"/>
  <c r="Q7" i="1"/>
  <c r="Q2" i="1"/>
  <c r="U3" i="1" l="1"/>
  <c r="L5" i="1"/>
  <c r="L6" i="1"/>
  <c r="L13" i="1"/>
  <c r="R3" i="1"/>
  <c r="L3" i="1" s="1"/>
  <c r="L10" i="1"/>
  <c r="S3" i="1"/>
  <c r="L7" i="1"/>
  <c r="L4" i="1"/>
  <c r="L9" i="1" l="1"/>
</calcChain>
</file>

<file path=xl/sharedStrings.xml><?xml version="1.0" encoding="utf-8"?>
<sst xmlns="http://schemas.openxmlformats.org/spreadsheetml/2006/main" count="17" uniqueCount="17">
  <si>
    <t>tu_id</t>
  </si>
  <si>
    <t>m_wage</t>
  </si>
  <si>
    <t>east</t>
  </si>
  <si>
    <t>selfemployed</t>
  </si>
  <si>
    <t>rvbeit</t>
  </si>
  <si>
    <t>svbeit</t>
  </si>
  <si>
    <t>kinderlos</t>
  </si>
  <si>
    <t>bemes</t>
  </si>
  <si>
    <t>pvbeit</t>
  </si>
  <si>
    <t>gkvbeit</t>
  </si>
  <si>
    <t>avbeit</t>
  </si>
  <si>
    <t>year</t>
  </si>
  <si>
    <t>age</t>
  </si>
  <si>
    <t>m_self</t>
  </si>
  <si>
    <t>m_pensions</t>
  </si>
  <si>
    <t>pkv</t>
  </si>
  <si>
    <t>hid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</si>
</sst>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tabSelected="1" zoomScale="85" zoomScaleNormal="85" workbookViewId="0">
      <selection activeCell="B10" sqref="B10"/>
    </sheetView>
  </sheetViews>
  <sheetFormatPr defaultRowHeight="15" x14ac:dyDescent="0.25"/>
  <cols>
    <col min="6" max="6" width="13.7109375" customWidth="1"/>
    <col min="12" max="12" width="9.140625" style="1"/>
  </cols>
  <sheetData>
    <row r="1" spans="1:21" x14ac:dyDescent="0.25">
      <c r="A1" t="s">
        <v>16</v>
      </c>
      <c r="B1" t="s">
        <v>0</v>
      </c>
      <c r="C1" t="s">
        <v>1</v>
      </c>
      <c r="D1" t="s">
        <v>2</v>
      </c>
      <c r="E1" t="s">
        <v>12</v>
      </c>
      <c r="F1" t="s">
        <v>3</v>
      </c>
      <c r="G1" t="s">
        <v>6</v>
      </c>
      <c r="H1" t="s">
        <v>13</v>
      </c>
      <c r="I1" t="s">
        <v>14</v>
      </c>
      <c r="J1" t="s">
        <v>15</v>
      </c>
      <c r="K1" t="s">
        <v>11</v>
      </c>
      <c r="L1" s="1" t="s">
        <v>5</v>
      </c>
      <c r="Q1" t="s">
        <v>7</v>
      </c>
      <c r="R1" t="s">
        <v>4</v>
      </c>
      <c r="S1" t="s">
        <v>8</v>
      </c>
      <c r="T1" t="s">
        <v>9</v>
      </c>
      <c r="U1" t="s">
        <v>10</v>
      </c>
    </row>
    <row r="2" spans="1:21" x14ac:dyDescent="0.25">
      <c r="A2">
        <f>B2</f>
        <v>1</v>
      </c>
      <c r="B2">
        <v>1</v>
      </c>
      <c r="C2">
        <v>300</v>
      </c>
      <c r="D2" t="b">
        <v>0</v>
      </c>
      <c r="E2">
        <v>25</v>
      </c>
      <c r="F2" t="b">
        <v>0</v>
      </c>
      <c r="G2" t="b">
        <v>1</v>
      </c>
      <c r="H2">
        <v>0</v>
      </c>
      <c r="I2">
        <v>0</v>
      </c>
      <c r="J2" t="b">
        <v>0</v>
      </c>
      <c r="K2">
        <v>2018</v>
      </c>
      <c r="L2" s="2">
        <f>R2+S2+T2+U2</f>
        <v>0</v>
      </c>
      <c r="Q2">
        <f>0.7547*450+(((850/(850-450))-(450/(850-450)*0.7547))*(C2-450))</f>
        <v>148.22062500000001</v>
      </c>
      <c r="R2">
        <v>0</v>
      </c>
      <c r="S2">
        <v>0</v>
      </c>
      <c r="T2">
        <v>0</v>
      </c>
      <c r="U2">
        <v>0</v>
      </c>
    </row>
    <row r="3" spans="1:21" x14ac:dyDescent="0.25">
      <c r="A3">
        <f t="shared" ref="A3:A13" si="0">B3</f>
        <v>2</v>
      </c>
      <c r="B3">
        <v>2</v>
      </c>
      <c r="C3">
        <v>600</v>
      </c>
      <c r="D3" t="b">
        <v>0</v>
      </c>
      <c r="E3">
        <v>25</v>
      </c>
      <c r="F3" t="b">
        <v>0</v>
      </c>
      <c r="G3" t="b">
        <v>1</v>
      </c>
      <c r="H3">
        <v>0</v>
      </c>
      <c r="I3">
        <v>0</v>
      </c>
      <c r="J3" t="b">
        <v>0</v>
      </c>
      <c r="K3">
        <v>2018</v>
      </c>
      <c r="L3" s="2">
        <f t="shared" ref="L3:L13" si="1">R3+S3+T3+U3</f>
        <v>96.153749999999988</v>
      </c>
      <c r="Q3">
        <f t="shared" ref="Q3:Q7" si="2">0.7547*450+(((850/(850-450))-(450/(850-450)*0.7547))*(C3-450))</f>
        <v>531.00937499999998</v>
      </c>
      <c r="R3">
        <f>0.093 * 2 *$Q3 - (0.093 *$C3)</f>
        <v>42.967743749999997</v>
      </c>
      <c r="S3">
        <f>0.01275*2*$Q3-(0.01275*$C3)+(0.0025*(G3=TRUE)*(E3&gt;=23)*Q3)</f>
        <v>7.2182624999999989</v>
      </c>
      <c r="T3">
        <f>(0.083 + 0.073) *$Q3 - (0.073 *$C3)</f>
        <v>39.037462500000004</v>
      </c>
      <c r="U3">
        <f>0.015 * 2 *$Q3 - (0.015 *$C3)</f>
        <v>6.9302812499999984</v>
      </c>
    </row>
    <row r="4" spans="1:21" x14ac:dyDescent="0.25">
      <c r="A4">
        <f t="shared" si="0"/>
        <v>3</v>
      </c>
      <c r="B4">
        <v>3</v>
      </c>
      <c r="C4">
        <v>900</v>
      </c>
      <c r="D4" t="b">
        <v>0</v>
      </c>
      <c r="E4">
        <v>25</v>
      </c>
      <c r="F4" t="b">
        <v>0</v>
      </c>
      <c r="G4" t="b">
        <v>1</v>
      </c>
      <c r="H4">
        <v>0</v>
      </c>
      <c r="I4">
        <v>0</v>
      </c>
      <c r="J4" t="b">
        <v>0</v>
      </c>
      <c r="K4">
        <v>2018</v>
      </c>
      <c r="L4" s="2">
        <f t="shared" si="1"/>
        <v>185.625</v>
      </c>
      <c r="Q4">
        <f t="shared" si="2"/>
        <v>913.79812499999991</v>
      </c>
      <c r="R4">
        <f>0.093 *$C4</f>
        <v>83.7</v>
      </c>
      <c r="S4">
        <f>(0.01275 + (0.0025*(G4=TRUE)*(E4&gt;=23))) *C4</f>
        <v>13.725</v>
      </c>
      <c r="T4">
        <f>0.083 *$C4</f>
        <v>74.7</v>
      </c>
      <c r="U4">
        <f>0.015 *$C4</f>
        <v>13.5</v>
      </c>
    </row>
    <row r="5" spans="1:21" x14ac:dyDescent="0.25">
      <c r="A5">
        <f t="shared" si="0"/>
        <v>4</v>
      </c>
      <c r="B5">
        <v>4</v>
      </c>
      <c r="C5">
        <v>1200</v>
      </c>
      <c r="D5" t="b">
        <v>1</v>
      </c>
      <c r="E5">
        <v>25</v>
      </c>
      <c r="F5" t="b">
        <v>0</v>
      </c>
      <c r="G5" t="b">
        <v>0</v>
      </c>
      <c r="H5">
        <v>0</v>
      </c>
      <c r="I5">
        <v>0</v>
      </c>
      <c r="J5" t="b">
        <v>0</v>
      </c>
      <c r="K5">
        <v>2018</v>
      </c>
      <c r="L5" s="2">
        <f t="shared" si="1"/>
        <v>244.5</v>
      </c>
      <c r="Q5">
        <f t="shared" si="2"/>
        <v>1296.586875</v>
      </c>
      <c r="R5">
        <f>0.093 *$C5</f>
        <v>111.6</v>
      </c>
      <c r="S5">
        <f>(0.01275 + (0.0025*(G5=TRUE)*(E5&gt;=23))) *C5</f>
        <v>15.299999999999999</v>
      </c>
      <c r="T5">
        <f>0.083 *$C5</f>
        <v>99.600000000000009</v>
      </c>
      <c r="U5">
        <f>0.015 *$C5</f>
        <v>18</v>
      </c>
    </row>
    <row r="6" spans="1:21" x14ac:dyDescent="0.25">
      <c r="A6">
        <f t="shared" si="0"/>
        <v>5</v>
      </c>
      <c r="B6">
        <v>5</v>
      </c>
      <c r="C6">
        <v>1500</v>
      </c>
      <c r="D6" t="b">
        <v>1</v>
      </c>
      <c r="E6">
        <v>25</v>
      </c>
      <c r="F6" t="b">
        <v>0</v>
      </c>
      <c r="G6" t="b">
        <v>0</v>
      </c>
      <c r="H6">
        <v>0</v>
      </c>
      <c r="I6">
        <v>0</v>
      </c>
      <c r="J6" t="b">
        <v>0</v>
      </c>
      <c r="K6">
        <v>2018</v>
      </c>
      <c r="L6" s="2">
        <f t="shared" si="1"/>
        <v>305.625</v>
      </c>
      <c r="Q6">
        <f t="shared" si="2"/>
        <v>1679.3756249999999</v>
      </c>
      <c r="R6">
        <f>0.093 *$C6</f>
        <v>139.5</v>
      </c>
      <c r="S6">
        <f>(0.01275 + (0.0025*(G6=TRUE)*(E6&gt;=23))) *C6</f>
        <v>19.125</v>
      </c>
      <c r="T6">
        <f>0.083 *$C6</f>
        <v>124.5</v>
      </c>
      <c r="U6">
        <f>0.015 *$C6</f>
        <v>22.5</v>
      </c>
    </row>
    <row r="7" spans="1:21" x14ac:dyDescent="0.25">
      <c r="A7">
        <f t="shared" si="0"/>
        <v>6</v>
      </c>
      <c r="B7">
        <v>6</v>
      </c>
      <c r="C7">
        <v>5000</v>
      </c>
      <c r="D7" t="b">
        <v>1</v>
      </c>
      <c r="E7">
        <v>25</v>
      </c>
      <c r="F7" t="b">
        <v>0</v>
      </c>
      <c r="G7" t="b">
        <v>0</v>
      </c>
      <c r="H7">
        <v>0</v>
      </c>
      <c r="I7">
        <v>0</v>
      </c>
      <c r="J7" t="b">
        <v>0</v>
      </c>
      <c r="K7">
        <v>2018</v>
      </c>
      <c r="L7" s="2">
        <f t="shared" si="1"/>
        <v>963.69375000000014</v>
      </c>
      <c r="Q7">
        <f t="shared" si="2"/>
        <v>6145.2443749999993</v>
      </c>
      <c r="R7">
        <f>0.093 *$C7</f>
        <v>465</v>
      </c>
      <c r="S7">
        <f>(0.01275 + (0.0025*(G7=TRUE)*(E7&gt;=23))) *4425</f>
        <v>56.418749999999996</v>
      </c>
      <c r="T7">
        <f>0.083 *4425</f>
        <v>367.27500000000003</v>
      </c>
      <c r="U7">
        <f>0.015 *$C7</f>
        <v>75</v>
      </c>
    </row>
    <row r="8" spans="1:21" x14ac:dyDescent="0.25">
      <c r="A8">
        <f t="shared" si="0"/>
        <v>7</v>
      </c>
      <c r="B8">
        <v>7</v>
      </c>
      <c r="C8">
        <v>300</v>
      </c>
      <c r="D8" t="b">
        <v>1</v>
      </c>
      <c r="E8">
        <v>20</v>
      </c>
      <c r="F8" t="b">
        <v>0</v>
      </c>
      <c r="G8" t="b">
        <v>1</v>
      </c>
      <c r="H8">
        <v>0</v>
      </c>
      <c r="I8">
        <v>0</v>
      </c>
      <c r="J8" t="b">
        <v>0</v>
      </c>
      <c r="K8">
        <v>2010</v>
      </c>
      <c r="L8" s="2">
        <f t="shared" si="1"/>
        <v>0</v>
      </c>
      <c r="Q8">
        <f>0.7585*450+(((800/(800-450))-(450/(800-450)*0.7585))*(C8-450))</f>
        <v>144.75000000000003</v>
      </c>
      <c r="R8">
        <v>0</v>
      </c>
      <c r="S8">
        <v>0</v>
      </c>
      <c r="T8">
        <v>0</v>
      </c>
      <c r="U8">
        <v>0</v>
      </c>
    </row>
    <row r="9" spans="1:21" x14ac:dyDescent="0.25">
      <c r="A9">
        <f t="shared" si="0"/>
        <v>8</v>
      </c>
      <c r="B9">
        <v>8</v>
      </c>
      <c r="C9">
        <v>600</v>
      </c>
      <c r="D9" t="b">
        <v>1</v>
      </c>
      <c r="E9">
        <v>20</v>
      </c>
      <c r="F9" t="b">
        <v>0</v>
      </c>
      <c r="G9" t="b">
        <v>1</v>
      </c>
      <c r="H9">
        <v>0</v>
      </c>
      <c r="I9">
        <v>0</v>
      </c>
      <c r="J9" t="b">
        <v>0</v>
      </c>
      <c r="K9">
        <v>2010</v>
      </c>
      <c r="L9" s="2">
        <f t="shared" si="1"/>
        <v>102.24735000000003</v>
      </c>
      <c r="Q9">
        <f>0.7585*400+(((800/(800-400))-(400/(800-400)*0.7585))*(C9-400))</f>
        <v>551.70000000000005</v>
      </c>
      <c r="R9">
        <f>0.0995 * 2 *$Q9 - (0.0995 *$C9)</f>
        <v>50.088300000000018</v>
      </c>
      <c r="S9">
        <f>0.00975*2*$Q9-(0.00975*$C9)+(0.0025*(G9=TRUE)*(E9&gt;=23)*Q9)</f>
        <v>4.9081500000000009</v>
      </c>
      <c r="T9">
        <f>(0.079 + 0.07) *$Q9 - (0.07 *$C9)</f>
        <v>40.203300000000006</v>
      </c>
      <c r="U9">
        <f>0.014 * 2 *$Q9 - (0.014 *$C9)</f>
        <v>7.047600000000001</v>
      </c>
    </row>
    <row r="10" spans="1:21" x14ac:dyDescent="0.25">
      <c r="A10">
        <f t="shared" si="0"/>
        <v>9</v>
      </c>
      <c r="B10">
        <v>9</v>
      </c>
      <c r="C10">
        <v>900</v>
      </c>
      <c r="D10" t="b">
        <v>1</v>
      </c>
      <c r="E10">
        <v>20</v>
      </c>
      <c r="F10" t="b">
        <v>0</v>
      </c>
      <c r="G10" t="b">
        <v>1</v>
      </c>
      <c r="H10">
        <v>0</v>
      </c>
      <c r="I10">
        <v>0</v>
      </c>
      <c r="J10" t="b">
        <v>0</v>
      </c>
      <c r="K10">
        <v>2010</v>
      </c>
      <c r="L10" s="2">
        <f t="shared" si="1"/>
        <v>182.02500000000001</v>
      </c>
      <c r="Q10">
        <f>0.7585*400+(((800/(800-400))-(400/(800-400)*0.7585))*(C10-400))</f>
        <v>924.15</v>
      </c>
      <c r="R10">
        <f>0.0995 *$C10</f>
        <v>89.550000000000011</v>
      </c>
      <c r="S10">
        <f>(0.00975 + (0.0025*(G10=TRUE)*(E10&gt;=23))) *C10</f>
        <v>8.7750000000000004</v>
      </c>
      <c r="T10">
        <f>0.079 *$C10</f>
        <v>71.099999999999994</v>
      </c>
      <c r="U10">
        <f>0.014 *$C10</f>
        <v>12.6</v>
      </c>
    </row>
    <row r="11" spans="1:21" x14ac:dyDescent="0.25">
      <c r="A11">
        <f t="shared" si="0"/>
        <v>10</v>
      </c>
      <c r="B11">
        <v>10</v>
      </c>
      <c r="C11">
        <v>1200</v>
      </c>
      <c r="D11" t="b">
        <v>0</v>
      </c>
      <c r="E11">
        <v>20</v>
      </c>
      <c r="F11" t="b">
        <v>0</v>
      </c>
      <c r="G11" t="b">
        <v>0</v>
      </c>
      <c r="H11">
        <v>0</v>
      </c>
      <c r="I11">
        <v>0</v>
      </c>
      <c r="J11" t="b">
        <v>0</v>
      </c>
      <c r="K11">
        <v>2010</v>
      </c>
      <c r="L11" s="2">
        <f t="shared" si="1"/>
        <v>242.7</v>
      </c>
      <c r="Q11">
        <f>0.7585*400+(((800/(800-400))-(400/(800-400)*0.7585))*(C11-400))</f>
        <v>1296.5999999999999</v>
      </c>
      <c r="R11">
        <f>0.0995 *$C11</f>
        <v>119.4</v>
      </c>
      <c r="S11">
        <f>(0.00975 + (0.0025*(G11=TRUE)*(E11&gt;=23))) *C11</f>
        <v>11.7</v>
      </c>
      <c r="T11">
        <f>0.079 *$C11</f>
        <v>94.8</v>
      </c>
      <c r="U11">
        <f>0.014 *$C11</f>
        <v>16.8</v>
      </c>
    </row>
    <row r="12" spans="1:21" x14ac:dyDescent="0.25">
      <c r="A12">
        <f t="shared" si="0"/>
        <v>11</v>
      </c>
      <c r="B12">
        <v>11</v>
      </c>
      <c r="C12">
        <v>1500</v>
      </c>
      <c r="D12" t="b">
        <v>0</v>
      </c>
      <c r="E12">
        <v>20</v>
      </c>
      <c r="F12" t="b">
        <v>0</v>
      </c>
      <c r="G12" t="b">
        <v>0</v>
      </c>
      <c r="H12">
        <v>0</v>
      </c>
      <c r="I12">
        <v>0</v>
      </c>
      <c r="J12" t="b">
        <v>0</v>
      </c>
      <c r="K12">
        <v>2010</v>
      </c>
      <c r="L12" s="2">
        <f t="shared" si="1"/>
        <v>303.375</v>
      </c>
      <c r="Q12">
        <f>0.7585*400+(((800/(800-400))-(400/(800-400)*0.7585))*(C12-400))</f>
        <v>1669.0500000000002</v>
      </c>
      <c r="R12">
        <f>0.0995 *$C12</f>
        <v>149.25</v>
      </c>
      <c r="S12">
        <f>(0.00975 + (0.0025*(G12=TRUE)*(E12&gt;=23))) *C12</f>
        <v>14.625</v>
      </c>
      <c r="T12">
        <f>0.079 *$C12</f>
        <v>118.5</v>
      </c>
      <c r="U12">
        <f>0.014 *$C12</f>
        <v>21</v>
      </c>
    </row>
    <row r="13" spans="1:21" x14ac:dyDescent="0.25">
      <c r="A13">
        <f t="shared" si="0"/>
        <v>12</v>
      </c>
      <c r="B13">
        <v>12</v>
      </c>
      <c r="C13">
        <v>8000</v>
      </c>
      <c r="D13" t="b">
        <v>0</v>
      </c>
      <c r="E13">
        <v>20</v>
      </c>
      <c r="F13" t="b">
        <v>0</v>
      </c>
      <c r="G13" t="b">
        <v>0</v>
      </c>
      <c r="H13">
        <v>0</v>
      </c>
      <c r="I13">
        <v>0</v>
      </c>
      <c r="J13" t="b">
        <v>0</v>
      </c>
      <c r="K13">
        <v>2010</v>
      </c>
      <c r="L13" s="2">
        <f t="shared" si="1"/>
        <v>957.0625</v>
      </c>
      <c r="Q13">
        <f>0.7585*400+(((800/(800-400))-(400/(800-400)*0.7585))*(C13-400))</f>
        <v>9738.7999999999993</v>
      </c>
      <c r="R13">
        <f>0.0995 *5500</f>
        <v>547.25</v>
      </c>
      <c r="S13">
        <f>(0.00975 + (0.0025*(G13=TRUE)*(E13&gt;=23))) *3750</f>
        <v>36.5625</v>
      </c>
      <c r="T13">
        <f>0.079 *3750</f>
        <v>296.25</v>
      </c>
      <c r="U13">
        <f>0.014 *5500</f>
        <v>77</v>
      </c>
    </row>
    <row r="14" spans="1:21" x14ac:dyDescent="0.25">
      <c r="L14" s="2"/>
    </row>
    <row r="15" spans="1:21" x14ac:dyDescent="0.25">
      <c r="L15" s="2"/>
    </row>
    <row r="16" spans="1:21" x14ac:dyDescent="0.25">
      <c r="L16" s="2"/>
    </row>
    <row r="17" spans="12:12" x14ac:dyDescent="0.25">
      <c r="L17" s="2"/>
    </row>
    <row r="18" spans="12:12" x14ac:dyDescent="0.25">
      <c r="L18" s="2"/>
    </row>
    <row r="19" spans="12:12" x14ac:dyDescent="0.25">
      <c r="L19" s="2"/>
    </row>
    <row r="20" spans="12:12" x14ac:dyDescent="0.25">
      <c r="L20" s="2"/>
    </row>
    <row r="21" spans="12:12" x14ac:dyDescent="0.25">
      <c r="L21" s="2"/>
    </row>
    <row r="22" spans="12:12" x14ac:dyDescent="0.25">
      <c r="L22" s="2"/>
    </row>
    <row r="23" spans="12:12" x14ac:dyDescent="0.25">
      <c r="L23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ssc1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2018-08-01T14:48:34Z</dcterms:modified>
</cp:coreProperties>
</file>