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 iterateDelta="1E-4"/>
</workbook>
</file>

<file path=xl/calcChain.xml><?xml version="1.0" encoding="utf-8"?>
<calcChain xmlns="http://schemas.openxmlformats.org/spreadsheetml/2006/main">
  <c r="Z9" i="1" l="1"/>
  <c r="Z10" i="1"/>
  <c r="Z11" i="1"/>
  <c r="AC13" i="1" l="1"/>
  <c r="Z13" i="1"/>
  <c r="Z15" i="1"/>
  <c r="Z16" i="1"/>
  <c r="Z17" i="1"/>
  <c r="Z18" i="1"/>
  <c r="Z19" i="1"/>
  <c r="Z20" i="1"/>
  <c r="Z21" i="1"/>
  <c r="Z22" i="1"/>
  <c r="Z23" i="1"/>
  <c r="Z24" i="1"/>
  <c r="Z25" i="1"/>
  <c r="Z14" i="1"/>
  <c r="Z3" i="1"/>
  <c r="Z4" i="1"/>
  <c r="Z5" i="1"/>
  <c r="Z6" i="1"/>
  <c r="Z7" i="1"/>
  <c r="Z8" i="1"/>
  <c r="Z12" i="1"/>
  <c r="Z2" i="1"/>
  <c r="AC15" i="1"/>
  <c r="AC16" i="1"/>
  <c r="AC17" i="1"/>
  <c r="AC18" i="1"/>
  <c r="AC19" i="1"/>
  <c r="AC20" i="1"/>
  <c r="AC21" i="1"/>
  <c r="AC22" i="1"/>
  <c r="AC23" i="1"/>
  <c r="AC24" i="1"/>
  <c r="AC25" i="1"/>
  <c r="AC14" i="1"/>
  <c r="AC3" i="1"/>
  <c r="AC4" i="1"/>
  <c r="AC5" i="1"/>
  <c r="AC6" i="1"/>
  <c r="AC7" i="1"/>
  <c r="AC8" i="1"/>
  <c r="AC9" i="1"/>
  <c r="AC10" i="1"/>
  <c r="AC11" i="1"/>
  <c r="AC12" i="1"/>
  <c r="AC2" i="1"/>
  <c r="U13" i="1" l="1"/>
  <c r="AA18" i="1" l="1"/>
  <c r="AA16" i="1"/>
  <c r="U16" i="1"/>
  <c r="W16" i="1" s="1"/>
  <c r="U14" i="1"/>
  <c r="X19" i="1"/>
  <c r="X24" i="1"/>
  <c r="X25" i="1"/>
  <c r="AB23" i="1" l="1"/>
  <c r="AB22" i="1"/>
  <c r="U21" i="1"/>
  <c r="W21" i="1" s="1"/>
  <c r="X21" i="1" s="1"/>
  <c r="U20" i="1"/>
  <c r="W20" i="1" s="1"/>
  <c r="X20" i="1" s="1"/>
  <c r="U19" i="1"/>
  <c r="U4" i="1"/>
  <c r="W4" i="1" s="1"/>
  <c r="X4" i="1" s="1"/>
  <c r="X16" i="1"/>
  <c r="W14" i="1"/>
  <c r="X14" i="1" s="1"/>
  <c r="U2" i="1"/>
  <c r="W2" i="1" s="1"/>
  <c r="W24" i="1"/>
  <c r="W25" i="1"/>
  <c r="V24" i="1" l="1"/>
  <c r="V25" i="1"/>
  <c r="AB18" i="1"/>
  <c r="AB16" i="1"/>
  <c r="AB14" i="1"/>
  <c r="AA25" i="1"/>
  <c r="P25" i="1"/>
  <c r="O25" i="1"/>
  <c r="N25" i="1"/>
  <c r="M25" i="1"/>
  <c r="G25" i="1"/>
  <c r="AA24" i="1"/>
  <c r="P24" i="1"/>
  <c r="O24" i="1"/>
  <c r="N24" i="1"/>
  <c r="M24" i="1"/>
  <c r="G24" i="1"/>
  <c r="AA23" i="1"/>
  <c r="P23" i="1"/>
  <c r="O23" i="1"/>
  <c r="N23" i="1"/>
  <c r="M23" i="1"/>
  <c r="G23" i="1"/>
  <c r="AA22" i="1"/>
  <c r="P22" i="1"/>
  <c r="O22" i="1"/>
  <c r="N22" i="1"/>
  <c r="M22" i="1"/>
  <c r="G22" i="1"/>
  <c r="AA21" i="1"/>
  <c r="P21" i="1"/>
  <c r="O21" i="1"/>
  <c r="N21" i="1"/>
  <c r="M21" i="1"/>
  <c r="G21" i="1"/>
  <c r="AA20" i="1"/>
  <c r="P20" i="1"/>
  <c r="O20" i="1"/>
  <c r="N20" i="1"/>
  <c r="M20" i="1"/>
  <c r="G20" i="1"/>
  <c r="U23" i="1" l="1"/>
  <c r="U22" i="1"/>
  <c r="W23" i="1" l="1"/>
  <c r="X23" i="1" s="1"/>
  <c r="W22" i="1"/>
  <c r="X22" i="1" s="1"/>
  <c r="V20" i="1"/>
  <c r="V21" i="1"/>
  <c r="V22" i="1"/>
  <c r="V23" i="1"/>
  <c r="AA19" i="1"/>
  <c r="P19" i="1"/>
  <c r="O19" i="1"/>
  <c r="N19" i="1"/>
  <c r="M19" i="1"/>
  <c r="V19" i="1" s="1"/>
  <c r="G19" i="1"/>
  <c r="P18" i="1"/>
  <c r="O18" i="1"/>
  <c r="N18" i="1"/>
  <c r="M18" i="1"/>
  <c r="U18" i="1" s="1"/>
  <c r="W18" i="1" s="1"/>
  <c r="X18" i="1" s="1"/>
  <c r="G18" i="1"/>
  <c r="AA17" i="1"/>
  <c r="P17" i="1"/>
  <c r="O17" i="1"/>
  <c r="N17" i="1"/>
  <c r="M17" i="1"/>
  <c r="U17" i="1" s="1"/>
  <c r="W17" i="1" s="1"/>
  <c r="X17" i="1" s="1"/>
  <c r="G17" i="1"/>
  <c r="P16" i="1"/>
  <c r="O16" i="1"/>
  <c r="N16" i="1"/>
  <c r="M16" i="1"/>
  <c r="G16" i="1"/>
  <c r="AA15" i="1"/>
  <c r="P15" i="1"/>
  <c r="O15" i="1"/>
  <c r="N15" i="1"/>
  <c r="M15" i="1"/>
  <c r="U15" i="1" s="1"/>
  <c r="W15" i="1" s="1"/>
  <c r="X15" i="1" s="1"/>
  <c r="G15" i="1"/>
  <c r="AA14" i="1"/>
  <c r="P14" i="1"/>
  <c r="O14" i="1"/>
  <c r="N14" i="1"/>
  <c r="M14" i="1"/>
  <c r="G14" i="1"/>
  <c r="V14" i="1" l="1"/>
  <c r="V16" i="1"/>
  <c r="V18" i="1"/>
  <c r="V15" i="1"/>
  <c r="V17" i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U8" i="1"/>
  <c r="W8" i="1" s="1"/>
  <c r="X8" i="1" s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X2" i="1"/>
  <c r="V8" i="1"/>
  <c r="M3" i="1"/>
  <c r="U3" i="1" s="1"/>
  <c r="W3" i="1" s="1"/>
  <c r="X3" i="1" s="1"/>
  <c r="M4" i="1"/>
  <c r="M5" i="1"/>
  <c r="U5" i="1" s="1"/>
  <c r="W5" i="1" s="1"/>
  <c r="X5" i="1" s="1"/>
  <c r="M6" i="1"/>
  <c r="U6" i="1" s="1"/>
  <c r="W6" i="1" s="1"/>
  <c r="X6" i="1" s="1"/>
  <c r="M7" i="1"/>
  <c r="U7" i="1" s="1"/>
  <c r="W7" i="1" s="1"/>
  <c r="X7" i="1" s="1"/>
  <c r="M9" i="1"/>
  <c r="U9" i="1" s="1"/>
  <c r="W9" i="1" s="1"/>
  <c r="X9" i="1" s="1"/>
  <c r="M10" i="1"/>
  <c r="U10" i="1" s="1"/>
  <c r="W10" i="1" s="1"/>
  <c r="X10" i="1" s="1"/>
  <c r="M11" i="1"/>
  <c r="U11" i="1" s="1"/>
  <c r="W11" i="1" s="1"/>
  <c r="X11" i="1" s="1"/>
  <c r="M12" i="1"/>
  <c r="U12" i="1" s="1"/>
  <c r="W12" i="1" s="1"/>
  <c r="X12" i="1" s="1"/>
  <c r="M13" i="1"/>
  <c r="W13" i="1" s="1"/>
  <c r="X13" i="1" s="1"/>
  <c r="A3" i="1"/>
  <c r="A4" i="1"/>
  <c r="A5" i="1"/>
  <c r="A6" i="1"/>
  <c r="A7" i="1"/>
  <c r="A8" i="1"/>
  <c r="A9" i="1"/>
  <c r="A10" i="1"/>
  <c r="A11" i="1"/>
  <c r="A12" i="1"/>
  <c r="A13" i="1"/>
  <c r="A2" i="1"/>
  <c r="V12" i="1" l="1"/>
  <c r="V10" i="1"/>
  <c r="V7" i="1"/>
  <c r="V11" i="1"/>
  <c r="V6" i="1"/>
  <c r="V5" i="1"/>
  <c r="V13" i="1"/>
  <c r="V9" i="1"/>
  <c r="V4" i="1"/>
  <c r="V3" i="1"/>
</calcChain>
</file>

<file path=xl/sharedStrings.xml><?xml version="1.0" encoding="utf-8"?>
<sst xmlns="http://schemas.openxmlformats.org/spreadsheetml/2006/main" count="28" uniqueCount="28">
  <si>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</si>
  <si>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</si>
  <si>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</si>
  <si>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</si>
  <si>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</si>
  <si>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</si>
  <si>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</si>
  <si>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</si>
  <si>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</si>
  <si>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</si>
  <si>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</si>
  <si>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</si>
  <si>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</si>
  <si>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</si>
  <si>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</si>
  <si>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</si>
  <si>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</si>
  <si>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</si>
  <si>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</si>
  <si>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</si>
  <si>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</si>
  <si>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</si>
  <si>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</si>
  <si>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</si>
  <si>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</si>
  <si>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</si>
  <si>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</si>
  <si>
    <t>sonstigevors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</si>
</sst>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topLeftCell="I1" zoomScaleNormal="100" workbookViewId="0">
      <selection activeCell="AD9" sqref="AD9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9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  <c r="AC1" t="s">
        <v>27</v>
      </c>
    </row>
    <row r="2" spans="1:29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INT(((0.6+(0.02*(T2-2005)))*(2*12*M2))-(12*M2))+AC2</f>
        <v>0</v>
      </c>
      <c r="AA2">
        <f t="shared" ref="AA2:AA7" si="1">(12*D2+(12*C2 - 1000)*(C2&gt;450))</f>
        <v>0</v>
      </c>
      <c r="AB2">
        <v>0</v>
      </c>
      <c r="AC2">
        <f>INT(MAX(12 *(0.96*O2+P2), MIN(12 *(0.96*O2+P2+N2),  1900)  ))</f>
        <v>0</v>
      </c>
    </row>
    <row r="3" spans="1:29" x14ac:dyDescent="0.25">
      <c r="A3">
        <f t="shared" ref="A3:A13" si="2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2" si="3">MAX(AA3-Z3-36,0)</f>
        <v>4842</v>
      </c>
      <c r="V3" s="2">
        <f t="shared" ref="V3:V25" si="4">U3-AB3</f>
        <v>4842</v>
      </c>
      <c r="W3" s="1">
        <f>U3+MAX(E3*12-801,0)</f>
        <v>5241</v>
      </c>
      <c r="X3" s="1">
        <f>MAX(W3-AB3,0)</f>
        <v>5241</v>
      </c>
      <c r="Z3">
        <f t="shared" ref="Z3:Z25" si="5">INT(((0.6+(0.02*(T3-2005)))*(2*12*M3))-(12*M3))+AC3</f>
        <v>1322</v>
      </c>
      <c r="AA3">
        <f t="shared" si="1"/>
        <v>6200</v>
      </c>
      <c r="AB3">
        <v>0</v>
      </c>
      <c r="AC3">
        <f t="shared" ref="AC3:AC25" si="6">INT(MAX(12 *(0.96*O3+P3), MIN(12 *(0.96*O3+P3+N3),  1900)  ))</f>
        <v>804</v>
      </c>
    </row>
    <row r="4" spans="1:29" x14ac:dyDescent="0.25">
      <c r="A4">
        <f t="shared" si="2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7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>MAX(AA4-Z4-36,0)</f>
        <v>7780</v>
      </c>
      <c r="V4" s="2">
        <f t="shared" si="4"/>
        <v>7780</v>
      </c>
      <c r="W4" s="1">
        <f>U4+MAX(E4*12-801,0)</f>
        <v>8179</v>
      </c>
      <c r="X4" s="1">
        <f t="shared" ref="X4:X25" si="8">MAX(W4-AB4,0)</f>
        <v>8179</v>
      </c>
      <c r="Z4">
        <f t="shared" si="5"/>
        <v>1984</v>
      </c>
      <c r="AA4">
        <f t="shared" si="1"/>
        <v>9800</v>
      </c>
      <c r="AB4">
        <v>0</v>
      </c>
      <c r="AC4">
        <f t="shared" si="6"/>
        <v>1207</v>
      </c>
    </row>
    <row r="5" spans="1:29" x14ac:dyDescent="0.25">
      <c r="A5">
        <f t="shared" si="2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7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3"/>
        <v>10719</v>
      </c>
      <c r="V5" s="2">
        <f t="shared" si="4"/>
        <v>10719</v>
      </c>
      <c r="W5" s="1">
        <f>U5+MAX(E5*12-801,0)</f>
        <v>11118</v>
      </c>
      <c r="X5" s="1">
        <f t="shared" si="8"/>
        <v>11118</v>
      </c>
      <c r="Z5">
        <f t="shared" si="5"/>
        <v>2645</v>
      </c>
      <c r="AA5">
        <f t="shared" si="1"/>
        <v>13400</v>
      </c>
      <c r="AB5">
        <v>0</v>
      </c>
      <c r="AC5">
        <f t="shared" si="6"/>
        <v>1609</v>
      </c>
    </row>
    <row r="6" spans="1:29" x14ac:dyDescent="0.25">
      <c r="A6">
        <f t="shared" si="2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7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3"/>
        <v>13768</v>
      </c>
      <c r="V6" s="2">
        <f t="shared" si="4"/>
        <v>13768</v>
      </c>
      <c r="W6" s="1">
        <f>U6+MAX(E6*12-801,0)</f>
        <v>14167</v>
      </c>
      <c r="X6" s="1">
        <f t="shared" si="8"/>
        <v>14167</v>
      </c>
      <c r="Z6">
        <f t="shared" si="5"/>
        <v>3196</v>
      </c>
      <c r="AA6">
        <f t="shared" si="1"/>
        <v>17000</v>
      </c>
      <c r="AB6">
        <v>0</v>
      </c>
      <c r="AC6">
        <f t="shared" si="6"/>
        <v>1900</v>
      </c>
    </row>
    <row r="7" spans="1:29" x14ac:dyDescent="0.25">
      <c r="A7">
        <f t="shared" si="2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7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3"/>
        <v>49136</v>
      </c>
      <c r="V7" s="2">
        <f t="shared" si="4"/>
        <v>49136</v>
      </c>
      <c r="W7" s="1">
        <f>U7+MAX(E7*12-801,0)</f>
        <v>49535</v>
      </c>
      <c r="X7" s="1">
        <f t="shared" si="8"/>
        <v>49535</v>
      </c>
      <c r="Z7">
        <f t="shared" si="5"/>
        <v>9828</v>
      </c>
      <c r="AA7">
        <f t="shared" si="1"/>
        <v>59000</v>
      </c>
      <c r="AB7">
        <v>0</v>
      </c>
      <c r="AC7">
        <f t="shared" si="6"/>
        <v>5508</v>
      </c>
    </row>
    <row r="8" spans="1:29" x14ac:dyDescent="0.25">
      <c r="A8">
        <f t="shared" si="2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P8">
        <v>0</v>
      </c>
      <c r="Q8" t="b">
        <v>0</v>
      </c>
      <c r="R8">
        <v>40</v>
      </c>
      <c r="S8">
        <v>0</v>
      </c>
      <c r="T8">
        <v>2010</v>
      </c>
      <c r="U8" s="2">
        <f t="shared" si="3"/>
        <v>0</v>
      </c>
      <c r="V8" s="2">
        <f t="shared" si="4"/>
        <v>0</v>
      </c>
      <c r="W8" s="1">
        <f>U8+MAX(E8*12-801-36,0)</f>
        <v>363</v>
      </c>
      <c r="X8" s="1">
        <f t="shared" si="8"/>
        <v>363</v>
      </c>
      <c r="Z8">
        <f t="shared" si="5"/>
        <v>0</v>
      </c>
      <c r="AA8">
        <f t="shared" ref="AA8:AA13" si="9">(12*D8+(12*C8 - 920)*(C8&gt;450))</f>
        <v>0</v>
      </c>
      <c r="AB8">
        <v>0</v>
      </c>
      <c r="AC8">
        <f t="shared" si="6"/>
        <v>0</v>
      </c>
    </row>
    <row r="9" spans="1:29" x14ac:dyDescent="0.25">
      <c r="A9">
        <f t="shared" si="2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7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3"/>
        <v>5152</v>
      </c>
      <c r="V9" s="2">
        <f t="shared" si="4"/>
        <v>5152</v>
      </c>
      <c r="W9" s="1">
        <f t="shared" ref="W9:W17" si="10">U9+MAX(E9*12-801,0)</f>
        <v>5551</v>
      </c>
      <c r="X9" s="1">
        <f t="shared" si="8"/>
        <v>5551</v>
      </c>
      <c r="Z9">
        <f t="shared" si="5"/>
        <v>1092</v>
      </c>
      <c r="AA9">
        <f t="shared" si="9"/>
        <v>6280</v>
      </c>
      <c r="AB9">
        <v>0</v>
      </c>
      <c r="AC9">
        <f t="shared" si="6"/>
        <v>804</v>
      </c>
    </row>
    <row r="10" spans="1:29" x14ac:dyDescent="0.25">
      <c r="A10">
        <f t="shared" si="2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7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3"/>
        <v>8205</v>
      </c>
      <c r="V10" s="2">
        <f t="shared" si="4"/>
        <v>8205</v>
      </c>
      <c r="W10" s="1">
        <f t="shared" si="10"/>
        <v>8604</v>
      </c>
      <c r="X10" s="1">
        <f t="shared" si="8"/>
        <v>8604</v>
      </c>
      <c r="Z10">
        <f t="shared" si="5"/>
        <v>1639</v>
      </c>
      <c r="AA10">
        <f t="shared" si="9"/>
        <v>9880</v>
      </c>
      <c r="AB10">
        <v>0</v>
      </c>
      <c r="AC10">
        <f t="shared" si="6"/>
        <v>1207</v>
      </c>
    </row>
    <row r="11" spans="1:29" x14ac:dyDescent="0.25">
      <c r="A11">
        <f t="shared" si="2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7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3"/>
        <v>11259</v>
      </c>
      <c r="V11" s="2">
        <f t="shared" si="4"/>
        <v>11259</v>
      </c>
      <c r="W11" s="1">
        <f t="shared" si="10"/>
        <v>11658</v>
      </c>
      <c r="X11" s="1">
        <f t="shared" si="8"/>
        <v>11658</v>
      </c>
      <c r="Z11">
        <f t="shared" si="5"/>
        <v>2185</v>
      </c>
      <c r="AA11">
        <f t="shared" si="9"/>
        <v>13480</v>
      </c>
      <c r="AB11">
        <v>0</v>
      </c>
      <c r="AC11">
        <f t="shared" si="6"/>
        <v>1609</v>
      </c>
    </row>
    <row r="12" spans="1:29" x14ac:dyDescent="0.25">
      <c r="A12">
        <f t="shared" si="2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7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3"/>
        <v>14424</v>
      </c>
      <c r="V12" s="2">
        <f t="shared" si="4"/>
        <v>14424</v>
      </c>
      <c r="W12" s="1">
        <f t="shared" si="10"/>
        <v>14823</v>
      </c>
      <c r="X12" s="1">
        <f t="shared" si="8"/>
        <v>14823</v>
      </c>
      <c r="Z12">
        <f t="shared" si="5"/>
        <v>2620</v>
      </c>
      <c r="AA12">
        <f t="shared" si="9"/>
        <v>17080</v>
      </c>
      <c r="AB12">
        <v>0</v>
      </c>
      <c r="AC12">
        <f t="shared" si="6"/>
        <v>1900</v>
      </c>
    </row>
    <row r="13" spans="1:29" x14ac:dyDescent="0.25">
      <c r="A13">
        <f t="shared" si="2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7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>MAX(AA13-Z13-36,0)</f>
        <v>83606</v>
      </c>
      <c r="V13" s="2">
        <f t="shared" si="4"/>
        <v>83606</v>
      </c>
      <c r="W13" s="1">
        <f t="shared" si="10"/>
        <v>84005</v>
      </c>
      <c r="X13" s="1">
        <f t="shared" si="8"/>
        <v>84005</v>
      </c>
      <c r="Z13">
        <f>INT(((0.6+(0.02*(T13-2005)))*(12*2*0.0995*5500))-(12*0.0995*5500))+AC13</f>
        <v>11438</v>
      </c>
      <c r="AA13">
        <f t="shared" si="9"/>
        <v>95080</v>
      </c>
      <c r="AB13">
        <v>0</v>
      </c>
      <c r="AC13">
        <f t="shared" si="6"/>
        <v>8812</v>
      </c>
    </row>
    <row r="14" spans="1:29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11">0.02*C14</f>
        <v>40</v>
      </c>
      <c r="O14">
        <f t="shared" ref="O14:O19" si="12">0.08*C14</f>
        <v>160</v>
      </c>
      <c r="P14">
        <f t="shared" ref="P14:P19" si="13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MAX(AA14-Z14-36-1308,0)</f>
        <v>18301</v>
      </c>
      <c r="V14" s="2">
        <f t="shared" si="4"/>
        <v>14797</v>
      </c>
      <c r="W14" s="1">
        <f t="shared" si="10"/>
        <v>18700</v>
      </c>
      <c r="X14" s="1">
        <f t="shared" si="8"/>
        <v>15196</v>
      </c>
      <c r="Z14">
        <f t="shared" si="5"/>
        <v>3355</v>
      </c>
      <c r="AA14">
        <f>(12*D14+(12*C14 - 1000)*(C14&gt;450))</f>
        <v>23000</v>
      </c>
      <c r="AB14">
        <f>0.5*7008</f>
        <v>3504</v>
      </c>
      <c r="AC14">
        <f t="shared" si="6"/>
        <v>2203</v>
      </c>
    </row>
    <row r="15" spans="1:29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11"/>
        <v>0</v>
      </c>
      <c r="O15">
        <f t="shared" si="12"/>
        <v>0</v>
      </c>
      <c r="P15">
        <f t="shared" si="13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7" si="14">MAX(AA15-Z15-36,0)</f>
        <v>0</v>
      </c>
      <c r="V15" s="2">
        <f t="shared" si="4"/>
        <v>0</v>
      </c>
      <c r="W15" s="1">
        <f t="shared" si="10"/>
        <v>0</v>
      </c>
      <c r="X15" s="1">
        <f t="shared" si="8"/>
        <v>0</v>
      </c>
      <c r="Z15">
        <f t="shared" si="5"/>
        <v>0</v>
      </c>
      <c r="AA15">
        <f>(12*D15+(12*C15 - 1000)*(C15&gt;450))</f>
        <v>0</v>
      </c>
      <c r="AB15">
        <v>0</v>
      </c>
      <c r="AC15">
        <f t="shared" si="6"/>
        <v>0</v>
      </c>
    </row>
    <row r="16" spans="1:29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5">0.1*C16</f>
        <v>300</v>
      </c>
      <c r="N16">
        <f t="shared" si="11"/>
        <v>60</v>
      </c>
      <c r="O16">
        <f t="shared" si="12"/>
        <v>240</v>
      </c>
      <c r="P16">
        <f t="shared" si="13"/>
        <v>45</v>
      </c>
      <c r="Q16" t="b">
        <v>1</v>
      </c>
      <c r="R16">
        <v>40</v>
      </c>
      <c r="S16">
        <v>1</v>
      </c>
      <c r="T16">
        <v>2009</v>
      </c>
      <c r="U16" s="2">
        <f>MAX(AA16-Z16-36-1308,0)</f>
        <v>29136</v>
      </c>
      <c r="V16" s="2">
        <f t="shared" si="4"/>
        <v>26124</v>
      </c>
      <c r="W16" s="1">
        <f>U16+MAX(E16*12-801,0)</f>
        <v>29535</v>
      </c>
      <c r="X16" s="1">
        <f t="shared" si="8"/>
        <v>26523</v>
      </c>
      <c r="Z16">
        <f t="shared" si="5"/>
        <v>4600</v>
      </c>
      <c r="AA16">
        <f>(12*D16+(12*C16 - 920)*(C16&gt;450))</f>
        <v>35080</v>
      </c>
      <c r="AB16">
        <f>0.5*6024</f>
        <v>3012</v>
      </c>
      <c r="AC16">
        <f t="shared" si="6"/>
        <v>3304</v>
      </c>
    </row>
    <row r="17" spans="1:29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5"/>
        <v>0</v>
      </c>
      <c r="N17">
        <f t="shared" si="11"/>
        <v>0</v>
      </c>
      <c r="O17">
        <f t="shared" si="12"/>
        <v>0</v>
      </c>
      <c r="P17">
        <f t="shared" si="13"/>
        <v>0</v>
      </c>
      <c r="Q17" t="b">
        <v>1</v>
      </c>
      <c r="R17">
        <v>5</v>
      </c>
      <c r="S17">
        <v>1</v>
      </c>
      <c r="T17">
        <v>2009</v>
      </c>
      <c r="U17" s="2">
        <f t="shared" si="14"/>
        <v>0</v>
      </c>
      <c r="V17" s="2">
        <f t="shared" si="4"/>
        <v>0</v>
      </c>
      <c r="W17" s="1">
        <f t="shared" si="10"/>
        <v>0</v>
      </c>
      <c r="X17" s="1">
        <f t="shared" si="8"/>
        <v>0</v>
      </c>
      <c r="Z17">
        <f t="shared" si="5"/>
        <v>0</v>
      </c>
      <c r="AA17">
        <f>(12*D17+(12*C17 - 1000)*(C17&gt;450))</f>
        <v>0</v>
      </c>
      <c r="AB17">
        <v>0</v>
      </c>
      <c r="AC17">
        <f t="shared" si="6"/>
        <v>0</v>
      </c>
    </row>
    <row r="18" spans="1:29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5"/>
        <v>200</v>
      </c>
      <c r="N18">
        <f t="shared" si="11"/>
        <v>40</v>
      </c>
      <c r="O18">
        <f t="shared" si="12"/>
        <v>160</v>
      </c>
      <c r="P18">
        <f t="shared" si="13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29632</v>
      </c>
      <c r="V18" s="2">
        <f t="shared" si="4"/>
        <v>26728</v>
      </c>
      <c r="W18" s="1">
        <f>U18+MAX(E18*12-1370-51,0)</f>
        <v>40211</v>
      </c>
      <c r="X18" s="1">
        <f t="shared" si="8"/>
        <v>37307</v>
      </c>
      <c r="Z18">
        <f t="shared" si="5"/>
        <v>2683</v>
      </c>
      <c r="AA18">
        <f>(12*D18+((12*C18)-920)*(C18&gt;450)+MAX((12*E18)-51-1370,0))</f>
        <v>33659</v>
      </c>
      <c r="AB18">
        <f>5808/2</f>
        <v>2904</v>
      </c>
      <c r="AC18">
        <f t="shared" si="6"/>
        <v>2203</v>
      </c>
    </row>
    <row r="19" spans="1:29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5"/>
        <v>0</v>
      </c>
      <c r="N19">
        <f t="shared" si="11"/>
        <v>0</v>
      </c>
      <c r="O19">
        <f t="shared" si="12"/>
        <v>0</v>
      </c>
      <c r="P19">
        <f t="shared" si="13"/>
        <v>0</v>
      </c>
      <c r="Q19" t="b">
        <v>1</v>
      </c>
      <c r="R19">
        <v>5</v>
      </c>
      <c r="S19">
        <v>1</v>
      </c>
      <c r="T19">
        <v>2005</v>
      </c>
      <c r="U19" s="2">
        <f>MAX(AA19-Z19-36,0)</f>
        <v>0</v>
      </c>
      <c r="V19" s="2">
        <f t="shared" si="4"/>
        <v>0</v>
      </c>
      <c r="W19" s="1">
        <v>0</v>
      </c>
      <c r="X19" s="1">
        <f t="shared" si="8"/>
        <v>0</v>
      </c>
      <c r="Z19">
        <f t="shared" si="5"/>
        <v>0</v>
      </c>
      <c r="AA19">
        <f t="shared" ref="AA19:AA25" si="16">(12*D19+(12*C19 - 1000)*(C19&gt;450))</f>
        <v>0</v>
      </c>
      <c r="AB19">
        <v>0</v>
      </c>
      <c r="AC19">
        <f t="shared" si="6"/>
        <v>0</v>
      </c>
    </row>
    <row r="20" spans="1:29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 t="shared" ref="U20:U21" si="17">MAX(AA20-Z20-36,0)</f>
        <v>19033</v>
      </c>
      <c r="V20" s="2">
        <f t="shared" si="4"/>
        <v>19033</v>
      </c>
      <c r="W20" s="1">
        <f>U20+MAX(E20*12-801,0)</f>
        <v>19033</v>
      </c>
      <c r="X20" s="1">
        <f t="shared" si="8"/>
        <v>19033</v>
      </c>
      <c r="Z20">
        <f t="shared" si="5"/>
        <v>3931</v>
      </c>
      <c r="AA20">
        <f t="shared" si="16"/>
        <v>23000</v>
      </c>
      <c r="AB20">
        <v>0</v>
      </c>
      <c r="AC20">
        <f t="shared" si="6"/>
        <v>2203</v>
      </c>
    </row>
    <row r="21" spans="1:29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8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9">0.1*$C21</f>
        <v>100</v>
      </c>
      <c r="N21">
        <f t="shared" ref="N21:N25" si="20">0.02*C21</f>
        <v>20</v>
      </c>
      <c r="O21">
        <f t="shared" ref="O21:O25" si="21">0.08*C21</f>
        <v>80</v>
      </c>
      <c r="P21">
        <f t="shared" ref="P21:P25" si="22">0.015*C21</f>
        <v>15</v>
      </c>
      <c r="Q21" t="b">
        <v>0</v>
      </c>
      <c r="R21">
        <v>30</v>
      </c>
      <c r="S21">
        <v>0</v>
      </c>
      <c r="T21">
        <v>2018</v>
      </c>
      <c r="U21" s="2">
        <f t="shared" si="17"/>
        <v>8759</v>
      </c>
      <c r="V21" s="2">
        <f t="shared" si="4"/>
        <v>8759</v>
      </c>
      <c r="W21" s="1">
        <f>U21+MAX(E21*12-801,0)</f>
        <v>8759</v>
      </c>
      <c r="X21" s="1">
        <f t="shared" si="8"/>
        <v>8759</v>
      </c>
      <c r="Z21">
        <f t="shared" si="5"/>
        <v>2205</v>
      </c>
      <c r="AA21">
        <f t="shared" si="16"/>
        <v>11000</v>
      </c>
      <c r="AB21">
        <v>0</v>
      </c>
      <c r="AC21">
        <f t="shared" si="6"/>
        <v>1341</v>
      </c>
    </row>
    <row r="22" spans="1:29" x14ac:dyDescent="0.25">
      <c r="A22">
        <v>32</v>
      </c>
      <c r="B22">
        <v>32</v>
      </c>
      <c r="C22">
        <v>3000</v>
      </c>
      <c r="D22">
        <v>0</v>
      </c>
      <c r="E22">
        <v>200</v>
      </c>
      <c r="F22">
        <v>0</v>
      </c>
      <c r="G22">
        <f t="shared" si="18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9"/>
        <v>300</v>
      </c>
      <c r="N22">
        <f t="shared" si="20"/>
        <v>60</v>
      </c>
      <c r="O22">
        <f t="shared" si="21"/>
        <v>240</v>
      </c>
      <c r="P22">
        <f t="shared" si="22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24050.5</v>
      </c>
      <c r="V22" s="2">
        <f t="shared" si="4"/>
        <v>16622.5</v>
      </c>
      <c r="W22" s="1">
        <f>U22+MAX(0.5*(E22*12-(2*801)),0)</f>
        <v>24449.5</v>
      </c>
      <c r="X22" s="1">
        <f t="shared" si="8"/>
        <v>17021.5</v>
      </c>
      <c r="Z22">
        <f t="shared" si="5"/>
        <v>5896</v>
      </c>
      <c r="AA22">
        <f t="shared" si="16"/>
        <v>35000</v>
      </c>
      <c r="AB22">
        <f>7428/2*2</f>
        <v>7428</v>
      </c>
      <c r="AC22">
        <f t="shared" si="6"/>
        <v>3304</v>
      </c>
    </row>
    <row r="23" spans="1:29" x14ac:dyDescent="0.25">
      <c r="A23">
        <v>32</v>
      </c>
      <c r="B23">
        <v>32</v>
      </c>
      <c r="C23">
        <v>2000</v>
      </c>
      <c r="D23">
        <v>0</v>
      </c>
      <c r="E23">
        <v>0</v>
      </c>
      <c r="F23">
        <v>0</v>
      </c>
      <c r="G23">
        <f t="shared" si="18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9"/>
        <v>200</v>
      </c>
      <c r="N23">
        <f t="shared" si="20"/>
        <v>40</v>
      </c>
      <c r="O23">
        <f t="shared" si="21"/>
        <v>160</v>
      </c>
      <c r="P23">
        <f t="shared" si="22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24050.5</v>
      </c>
      <c r="V23" s="2">
        <f t="shared" si="4"/>
        <v>16622.5</v>
      </c>
      <c r="W23" s="1">
        <f>U22+MAX(0.5*(E22*12-(2*801)),0)</f>
        <v>24449.5</v>
      </c>
      <c r="X23" s="1">
        <f t="shared" si="8"/>
        <v>17021.5</v>
      </c>
      <c r="Z23">
        <f t="shared" si="5"/>
        <v>3931</v>
      </c>
      <c r="AA23">
        <f t="shared" si="16"/>
        <v>23000</v>
      </c>
      <c r="AB23">
        <f>7428/2*2</f>
        <v>7428</v>
      </c>
      <c r="AC23">
        <f t="shared" si="6"/>
        <v>2203</v>
      </c>
    </row>
    <row r="24" spans="1:29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8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9"/>
        <v>0</v>
      </c>
      <c r="N24">
        <f t="shared" si="20"/>
        <v>0</v>
      </c>
      <c r="O24">
        <f t="shared" si="21"/>
        <v>0</v>
      </c>
      <c r="P24">
        <f t="shared" si="22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4"/>
        <v>0</v>
      </c>
      <c r="W24" s="1">
        <f t="shared" ref="W24:W25" si="23">U24+MAX(E24*12-801,0)</f>
        <v>0</v>
      </c>
      <c r="X24" s="1">
        <f t="shared" si="8"/>
        <v>0</v>
      </c>
      <c r="Z24">
        <f t="shared" si="5"/>
        <v>0</v>
      </c>
      <c r="AA24">
        <f t="shared" si="16"/>
        <v>0</v>
      </c>
      <c r="AB24">
        <v>0</v>
      </c>
      <c r="AC24">
        <f t="shared" si="6"/>
        <v>0</v>
      </c>
    </row>
    <row r="25" spans="1:29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8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9"/>
        <v>0</v>
      </c>
      <c r="N25">
        <f t="shared" si="20"/>
        <v>0</v>
      </c>
      <c r="O25">
        <f t="shared" si="21"/>
        <v>0</v>
      </c>
      <c r="P25">
        <f t="shared" si="22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4"/>
        <v>0</v>
      </c>
      <c r="W25" s="1">
        <f t="shared" si="23"/>
        <v>0</v>
      </c>
      <c r="X25" s="1">
        <f t="shared" si="8"/>
        <v>0</v>
      </c>
      <c r="Z25">
        <f t="shared" si="5"/>
        <v>0</v>
      </c>
      <c r="AA25">
        <f t="shared" si="16"/>
        <v>0</v>
      </c>
      <c r="AB25">
        <v>0</v>
      </c>
      <c r="AC25">
        <f t="shared" si="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2019-01-15T14:45:09Z</dcterms:modified>
</cp:coreProperties>
</file>