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sc1" sheetId="1" r:id="rId1"/>
  </sheets>
  <calcPr calcId="152511"/>
</workbook>
</file>

<file path=xl/calcChain.xml><?xml version="1.0" encoding="utf-8"?>
<calcChain xmlns="http://schemas.openxmlformats.org/spreadsheetml/2006/main">
  <c r="T10" i="1" l="1"/>
  <c r="T9" i="1"/>
  <c r="T7" i="1"/>
  <c r="T6" i="1"/>
  <c r="T5" i="1"/>
  <c r="T11" i="1"/>
  <c r="T12" i="1"/>
  <c r="T13" i="1"/>
  <c r="T3" i="1" l="1"/>
  <c r="T4" i="1"/>
  <c r="A3" i="1" l="1"/>
  <c r="A4" i="1"/>
  <c r="A5" i="1"/>
  <c r="A6" i="1"/>
  <c r="A7" i="1"/>
  <c r="A8" i="1"/>
  <c r="A9" i="1"/>
  <c r="A10" i="1"/>
  <c r="A11" i="1"/>
  <c r="A12" i="1"/>
  <c r="A13" i="1"/>
  <c r="A2" i="1"/>
  <c r="V9" i="1"/>
  <c r="V13" i="1"/>
  <c r="V12" i="1"/>
  <c r="V11" i="1"/>
  <c r="V10" i="1"/>
  <c r="U13" i="1"/>
  <c r="U12" i="1"/>
  <c r="U11" i="1"/>
  <c r="M11" i="1" s="1"/>
  <c r="U10" i="1"/>
  <c r="U9" i="1"/>
  <c r="S13" i="1"/>
  <c r="S12" i="1"/>
  <c r="S11" i="1"/>
  <c r="S10" i="1"/>
  <c r="S9" i="1"/>
  <c r="R13" i="1"/>
  <c r="R12" i="1"/>
  <c r="R11" i="1"/>
  <c r="R10" i="1"/>
  <c r="R9" i="1"/>
  <c r="R8" i="1"/>
  <c r="V7" i="1"/>
  <c r="U7" i="1"/>
  <c r="S7" i="1"/>
  <c r="V6" i="1"/>
  <c r="U6" i="1"/>
  <c r="S6" i="1"/>
  <c r="V5" i="1"/>
  <c r="U5" i="1"/>
  <c r="S5" i="1"/>
  <c r="V4" i="1"/>
  <c r="U4" i="1"/>
  <c r="S4" i="1"/>
  <c r="M8" i="1"/>
  <c r="M2" i="1"/>
  <c r="R3" i="1"/>
  <c r="U3" i="1" s="1"/>
  <c r="R4" i="1"/>
  <c r="R5" i="1"/>
  <c r="R6" i="1"/>
  <c r="R7" i="1"/>
  <c r="R2" i="1"/>
  <c r="M12" i="1" l="1"/>
  <c r="V3" i="1"/>
  <c r="M5" i="1"/>
  <c r="M6" i="1"/>
  <c r="M13" i="1"/>
  <c r="S3" i="1"/>
  <c r="M3" i="1" s="1"/>
  <c r="M10" i="1"/>
  <c r="M7" i="1"/>
  <c r="M4" i="1"/>
  <c r="M9" i="1" l="1"/>
</calcChain>
</file>

<file path=xl/sharedStrings.xml><?xml version="1.0" encoding="utf-8"?>
<sst xmlns="http://schemas.openxmlformats.org/spreadsheetml/2006/main" count="18" uniqueCount="18">
  <si>
    <t>tu_id</t>
  </si>
  <si>
    <t>m_wage</t>
  </si>
  <si>
    <t>east</t>
  </si>
  <si>
    <t>selfemployed</t>
  </si>
  <si>
    <t>rvbeit</t>
  </si>
  <si>
    <t>svbeit</t>
  </si>
  <si>
    <t>bemes</t>
  </si>
  <si>
    <t>pvbeit</t>
  </si>
  <si>
    <t>gkvbeit</t>
  </si>
  <si>
    <t>avbeit</t>
  </si>
  <si>
    <t>year</t>
  </si>
  <si>
    <t>age</t>
  </si>
  <si>
    <t>m_self</t>
  </si>
  <si>
    <t>m_pensions</t>
  </si>
  <si>
    <t>pkv</t>
  </si>
  <si>
    <t>hid</t>
  </si>
  <si>
    <t>haskids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</si>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</sst>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Normal="100" workbookViewId="0">
      <selection activeCell="C14" sqref="C14"/>
    </sheetView>
  </sheetViews>
  <sheetFormatPr defaultRowHeight="15" x14ac:dyDescent="0.25"/>
  <cols>
    <col min="7" max="7" width="13.7109375" customWidth="1"/>
    <col min="13" max="13" width="9.140625" style="1"/>
  </cols>
  <sheetData>
    <row r="1" spans="1:22" x14ac:dyDescent="0.25">
      <c r="A1" t="s">
        <v>15</v>
      </c>
      <c r="B1" t="s">
        <v>0</v>
      </c>
      <c r="C1" t="s">
        <v>17</v>
      </c>
      <c r="D1" t="s">
        <v>1</v>
      </c>
      <c r="E1" t="s">
        <v>2</v>
      </c>
      <c r="F1" t="s">
        <v>11</v>
      </c>
      <c r="G1" t="s">
        <v>3</v>
      </c>
      <c r="H1" t="s">
        <v>16</v>
      </c>
      <c r="I1" t="s">
        <v>12</v>
      </c>
      <c r="J1" t="s">
        <v>13</v>
      </c>
      <c r="K1" t="s">
        <v>14</v>
      </c>
      <c r="L1" t="s">
        <v>10</v>
      </c>
      <c r="M1" s="1" t="s">
        <v>5</v>
      </c>
      <c r="R1" t="s">
        <v>6</v>
      </c>
      <c r="S1" t="s">
        <v>4</v>
      </c>
      <c r="T1" t="s">
        <v>7</v>
      </c>
      <c r="U1" t="s">
        <v>8</v>
      </c>
      <c r="V1" t="s">
        <v>9</v>
      </c>
    </row>
    <row r="2" spans="1:22" x14ac:dyDescent="0.25">
      <c r="A2">
        <f>B2</f>
        <v>1</v>
      </c>
      <c r="B2">
        <v>1</v>
      </c>
      <c r="C2">
        <v>8</v>
      </c>
      <c r="D2">
        <v>300</v>
      </c>
      <c r="E2" t="b">
        <v>0</v>
      </c>
      <c r="F2">
        <v>25</v>
      </c>
      <c r="G2" t="b">
        <v>0</v>
      </c>
      <c r="H2" t="b">
        <v>0</v>
      </c>
      <c r="I2">
        <v>0</v>
      </c>
      <c r="J2">
        <v>0</v>
      </c>
      <c r="K2" t="b">
        <v>0</v>
      </c>
      <c r="L2">
        <v>2018</v>
      </c>
      <c r="M2" s="2">
        <f>S2+T2+U2+V2</f>
        <v>0</v>
      </c>
      <c r="R2">
        <f>0.7547*450+(((850/(850-450))-(450/(850-450)*0.7547))*(D2-450))</f>
        <v>148.22062500000001</v>
      </c>
      <c r="S2" s="3">
        <v>0</v>
      </c>
      <c r="T2" s="3">
        <v>0</v>
      </c>
      <c r="U2" s="3">
        <v>0</v>
      </c>
      <c r="V2" s="3">
        <v>0</v>
      </c>
    </row>
    <row r="3" spans="1:22" x14ac:dyDescent="0.25">
      <c r="A3">
        <f t="shared" ref="A3:A13" si="0">B3</f>
        <v>2</v>
      </c>
      <c r="B3">
        <v>2</v>
      </c>
      <c r="C3">
        <v>9</v>
      </c>
      <c r="D3">
        <v>600</v>
      </c>
      <c r="E3" t="b">
        <v>0</v>
      </c>
      <c r="F3">
        <v>25</v>
      </c>
      <c r="G3" t="b">
        <v>0</v>
      </c>
      <c r="H3" t="b">
        <v>0</v>
      </c>
      <c r="I3">
        <v>0</v>
      </c>
      <c r="J3">
        <v>0</v>
      </c>
      <c r="K3" t="b">
        <v>0</v>
      </c>
      <c r="L3">
        <v>2018</v>
      </c>
      <c r="M3" s="2">
        <f t="shared" ref="M3:M13" si="1">S3+T3+U3+V3</f>
        <v>96.153749999999988</v>
      </c>
      <c r="R3">
        <f t="shared" ref="R3:R7" si="2">0.7547*450+(((850/(850-450))-(450/(850-450)*0.7547))*(D3-450))</f>
        <v>531.00937499999998</v>
      </c>
      <c r="S3" s="3">
        <f>0.093 * 2 *$R3 - (0.093 *$D3)</f>
        <v>42.967743749999997</v>
      </c>
      <c r="T3" s="3">
        <f>0.01275*2*$R3-(0.01275*$D3)+(0.0025*(H3=FALSE)*(F3&gt;=23)*R3)</f>
        <v>7.2182624999999989</v>
      </c>
      <c r="U3" s="3">
        <f>(0.083 + 0.073) *$R3 - (0.073 *$D3)</f>
        <v>39.037462500000004</v>
      </c>
      <c r="V3" s="3">
        <f>0.015 * 2 *$R3 - (0.015 *$D3)</f>
        <v>6.9302812499999984</v>
      </c>
    </row>
    <row r="4" spans="1:22" x14ac:dyDescent="0.25">
      <c r="A4">
        <f t="shared" si="0"/>
        <v>3</v>
      </c>
      <c r="B4">
        <v>3</v>
      </c>
      <c r="C4">
        <v>34</v>
      </c>
      <c r="D4">
        <v>900</v>
      </c>
      <c r="E4" t="b">
        <v>0</v>
      </c>
      <c r="F4">
        <v>25</v>
      </c>
      <c r="G4" t="b">
        <v>0</v>
      </c>
      <c r="H4" t="b">
        <v>0</v>
      </c>
      <c r="I4">
        <v>0</v>
      </c>
      <c r="J4">
        <v>0</v>
      </c>
      <c r="K4" t="b">
        <v>0</v>
      </c>
      <c r="L4">
        <v>2018</v>
      </c>
      <c r="M4" s="2">
        <f t="shared" si="1"/>
        <v>185.625</v>
      </c>
      <c r="R4">
        <f t="shared" si="2"/>
        <v>913.79812499999991</v>
      </c>
      <c r="S4" s="3">
        <f>0.093 *$D4</f>
        <v>83.7</v>
      </c>
      <c r="T4" s="3">
        <f>(0.01275 + (0.0025*(H4=FALSE)*(F4&gt;=23))) *D4</f>
        <v>13.725</v>
      </c>
      <c r="U4" s="3">
        <f>0.083 *$D4</f>
        <v>74.7</v>
      </c>
      <c r="V4" s="3">
        <f>0.015 *$D4</f>
        <v>13.5</v>
      </c>
    </row>
    <row r="5" spans="1:22" x14ac:dyDescent="0.25">
      <c r="A5">
        <f t="shared" si="0"/>
        <v>4</v>
      </c>
      <c r="B5">
        <v>4</v>
      </c>
      <c r="C5">
        <v>55</v>
      </c>
      <c r="D5">
        <v>1200</v>
      </c>
      <c r="E5" t="b">
        <v>1</v>
      </c>
      <c r="F5">
        <v>25</v>
      </c>
      <c r="G5" t="b">
        <v>0</v>
      </c>
      <c r="H5" t="b">
        <v>1</v>
      </c>
      <c r="I5">
        <v>0</v>
      </c>
      <c r="J5">
        <v>0</v>
      </c>
      <c r="K5" t="b">
        <v>0</v>
      </c>
      <c r="L5">
        <v>2018</v>
      </c>
      <c r="M5" s="2">
        <f t="shared" si="1"/>
        <v>244.5</v>
      </c>
      <c r="R5">
        <f t="shared" si="2"/>
        <v>1296.586875</v>
      </c>
      <c r="S5" s="3">
        <f>0.093 *$D5</f>
        <v>111.6</v>
      </c>
      <c r="T5" s="3">
        <f>(0.01275 + (0.0025*(H5=FALSE)*(F5&gt;=23))) *D5</f>
        <v>15.299999999999999</v>
      </c>
      <c r="U5" s="3">
        <f>0.083 *$D5</f>
        <v>99.600000000000009</v>
      </c>
      <c r="V5" s="3">
        <f>0.015 *$D5</f>
        <v>18</v>
      </c>
    </row>
    <row r="6" spans="1:22" x14ac:dyDescent="0.25">
      <c r="A6">
        <f t="shared" si="0"/>
        <v>5</v>
      </c>
      <c r="B6">
        <v>5</v>
      </c>
      <c r="C6">
        <v>5</v>
      </c>
      <c r="D6">
        <v>1500</v>
      </c>
      <c r="E6" t="b">
        <v>1</v>
      </c>
      <c r="F6">
        <v>25</v>
      </c>
      <c r="G6" t="b">
        <v>0</v>
      </c>
      <c r="H6" t="b">
        <v>1</v>
      </c>
      <c r="I6">
        <v>0</v>
      </c>
      <c r="J6">
        <v>0</v>
      </c>
      <c r="K6" t="b">
        <v>0</v>
      </c>
      <c r="L6">
        <v>2018</v>
      </c>
      <c r="M6" s="2">
        <f t="shared" si="1"/>
        <v>305.625</v>
      </c>
      <c r="R6">
        <f t="shared" si="2"/>
        <v>1679.3756249999999</v>
      </c>
      <c r="S6" s="3">
        <f>0.093 *$D6</f>
        <v>139.5</v>
      </c>
      <c r="T6" s="3">
        <f>(0.01275 + (0.0025*(H6=FALSE)*(F6&gt;=23))) *D6</f>
        <v>19.125</v>
      </c>
      <c r="U6" s="3">
        <f>0.083 *$D6</f>
        <v>124.5</v>
      </c>
      <c r="V6" s="3">
        <f>0.015 *$D6</f>
        <v>22.5</v>
      </c>
    </row>
    <row r="7" spans="1:22" x14ac:dyDescent="0.25">
      <c r="A7">
        <f t="shared" si="0"/>
        <v>6</v>
      </c>
      <c r="B7">
        <v>6</v>
      </c>
      <c r="C7">
        <v>1354</v>
      </c>
      <c r="D7">
        <v>5000</v>
      </c>
      <c r="E7" t="b">
        <v>1</v>
      </c>
      <c r="F7">
        <v>25</v>
      </c>
      <c r="G7" t="b">
        <v>0</v>
      </c>
      <c r="H7" t="b">
        <v>1</v>
      </c>
      <c r="I7">
        <v>0</v>
      </c>
      <c r="J7">
        <v>0</v>
      </c>
      <c r="K7" t="b">
        <v>0</v>
      </c>
      <c r="L7">
        <v>2018</v>
      </c>
      <c r="M7" s="2">
        <f t="shared" si="1"/>
        <v>963.69375000000014</v>
      </c>
      <c r="R7">
        <f t="shared" si="2"/>
        <v>6145.2443749999993</v>
      </c>
      <c r="S7" s="3">
        <f>0.093 *$D7</f>
        <v>465</v>
      </c>
      <c r="T7" s="3">
        <f>(0.01275 + (0.0025*(H7=FALSE)*(F7&gt;=23))) *4425</f>
        <v>56.418749999999996</v>
      </c>
      <c r="U7" s="3">
        <f>0.083 *4425</f>
        <v>367.27500000000003</v>
      </c>
      <c r="V7" s="3">
        <f>0.015 *$D7</f>
        <v>75</v>
      </c>
    </row>
    <row r="8" spans="1:22" x14ac:dyDescent="0.25">
      <c r="A8">
        <f t="shared" si="0"/>
        <v>7</v>
      </c>
      <c r="B8">
        <v>7</v>
      </c>
      <c r="C8">
        <v>3483</v>
      </c>
      <c r="D8">
        <v>300</v>
      </c>
      <c r="E8" t="b">
        <v>1</v>
      </c>
      <c r="F8">
        <v>20</v>
      </c>
      <c r="G8" t="b">
        <v>0</v>
      </c>
      <c r="H8" t="b">
        <v>0</v>
      </c>
      <c r="I8">
        <v>0</v>
      </c>
      <c r="J8">
        <v>0</v>
      </c>
      <c r="K8" t="b">
        <v>0</v>
      </c>
      <c r="L8">
        <v>2010</v>
      </c>
      <c r="M8" s="2">
        <f t="shared" si="1"/>
        <v>0</v>
      </c>
      <c r="R8">
        <f>0.7585*450+(((800/(800-450))-(450/(800-450)*0.7585))*(D8-450))</f>
        <v>144.75000000000003</v>
      </c>
      <c r="S8" s="3">
        <v>0</v>
      </c>
      <c r="T8" s="3">
        <v>0</v>
      </c>
      <c r="U8" s="3">
        <v>0</v>
      </c>
      <c r="V8" s="3">
        <v>0</v>
      </c>
    </row>
    <row r="9" spans="1:22" x14ac:dyDescent="0.25">
      <c r="A9">
        <f t="shared" si="0"/>
        <v>8</v>
      </c>
      <c r="B9">
        <v>8</v>
      </c>
      <c r="C9">
        <v>874</v>
      </c>
      <c r="D9">
        <v>600</v>
      </c>
      <c r="E9" t="b">
        <v>1</v>
      </c>
      <c r="F9">
        <v>20</v>
      </c>
      <c r="G9" t="b">
        <v>0</v>
      </c>
      <c r="H9" t="b">
        <v>0</v>
      </c>
      <c r="I9">
        <v>0</v>
      </c>
      <c r="J9">
        <v>0</v>
      </c>
      <c r="K9" t="b">
        <v>0</v>
      </c>
      <c r="L9">
        <v>2010</v>
      </c>
      <c r="M9" s="2">
        <f t="shared" si="1"/>
        <v>102.24735000000003</v>
      </c>
      <c r="R9">
        <f>0.7585*400+(((800/(800-400))-(400/(800-400)*0.7585))*(D9-400))</f>
        <v>551.70000000000005</v>
      </c>
      <c r="S9" s="3">
        <f>0.0995 * 2 *$R9 - (0.0995 *$D9)</f>
        <v>50.088300000000018</v>
      </c>
      <c r="T9" s="3">
        <f>0.00975*2*$R9-(0.00975*$D9)+(0.0025*(H9=FALSE)*(F9&gt;=23)*R9)</f>
        <v>4.9081500000000009</v>
      </c>
      <c r="U9" s="3">
        <f>(0.079 + 0.07) *$R9 - (0.07 *$D9)</f>
        <v>40.203300000000006</v>
      </c>
      <c r="V9" s="3">
        <f>0.014 * 2 *$R9 - (0.014 *$D9)</f>
        <v>7.047600000000001</v>
      </c>
    </row>
    <row r="10" spans="1:22" x14ac:dyDescent="0.25">
      <c r="A10">
        <f t="shared" si="0"/>
        <v>9</v>
      </c>
      <c r="B10">
        <v>9</v>
      </c>
      <c r="C10">
        <v>6414</v>
      </c>
      <c r="D10">
        <v>900</v>
      </c>
      <c r="E10" t="b">
        <v>1</v>
      </c>
      <c r="F10">
        <v>20</v>
      </c>
      <c r="G10" t="b">
        <v>0</v>
      </c>
      <c r="H10" t="b">
        <v>0</v>
      </c>
      <c r="I10">
        <v>0</v>
      </c>
      <c r="J10">
        <v>0</v>
      </c>
      <c r="K10" t="b">
        <v>0</v>
      </c>
      <c r="L10">
        <v>2010</v>
      </c>
      <c r="M10" s="2">
        <f t="shared" si="1"/>
        <v>182.02500000000001</v>
      </c>
      <c r="R10">
        <f>0.7585*400+(((800/(800-400))-(400/(800-400)*0.7585))*(D10-400))</f>
        <v>924.15</v>
      </c>
      <c r="S10" s="3">
        <f>0.0995 *$D10</f>
        <v>89.550000000000011</v>
      </c>
      <c r="T10" s="3">
        <f>(0.00975 + (0.0025*(H10=FALSE)*(F10&gt;=23))) *D10</f>
        <v>8.7750000000000004</v>
      </c>
      <c r="U10" s="3">
        <f>0.079 *$D10</f>
        <v>71.099999999999994</v>
      </c>
      <c r="V10" s="3">
        <f>0.014 *$D10</f>
        <v>12.6</v>
      </c>
    </row>
    <row r="11" spans="1:22" x14ac:dyDescent="0.25">
      <c r="A11">
        <f t="shared" si="0"/>
        <v>10</v>
      </c>
      <c r="B11">
        <v>10</v>
      </c>
      <c r="C11">
        <v>54684</v>
      </c>
      <c r="D11">
        <v>1200</v>
      </c>
      <c r="E11" t="b">
        <v>0</v>
      </c>
      <c r="F11">
        <v>20</v>
      </c>
      <c r="G11" t="b">
        <v>0</v>
      </c>
      <c r="H11" t="b">
        <v>1</v>
      </c>
      <c r="I11">
        <v>0</v>
      </c>
      <c r="J11">
        <v>0</v>
      </c>
      <c r="K11" t="b">
        <v>0</v>
      </c>
      <c r="L11">
        <v>2010</v>
      </c>
      <c r="M11" s="2">
        <f t="shared" si="1"/>
        <v>242.7</v>
      </c>
      <c r="R11">
        <f>0.7585*400+(((800/(800-400))-(400/(800-400)*0.7585))*(D11-400))</f>
        <v>1296.5999999999999</v>
      </c>
      <c r="S11" s="3">
        <f>0.0995 *$D11</f>
        <v>119.4</v>
      </c>
      <c r="T11" s="3">
        <f>(0.00975 + (0.0025*(H11=TRUE)*(F11&gt;=23))) *D11</f>
        <v>11.7</v>
      </c>
      <c r="U11" s="3">
        <f>0.079 *$D11</f>
        <v>94.8</v>
      </c>
      <c r="V11" s="3">
        <f>0.014 *$D11</f>
        <v>16.8</v>
      </c>
    </row>
    <row r="12" spans="1:22" x14ac:dyDescent="0.25">
      <c r="A12">
        <f t="shared" si="0"/>
        <v>11</v>
      </c>
      <c r="B12">
        <v>11</v>
      </c>
      <c r="C12">
        <v>35</v>
      </c>
      <c r="D12">
        <v>1500</v>
      </c>
      <c r="E12" t="b">
        <v>0</v>
      </c>
      <c r="F12">
        <v>20</v>
      </c>
      <c r="G12" t="b">
        <v>0</v>
      </c>
      <c r="H12" t="b">
        <v>1</v>
      </c>
      <c r="I12">
        <v>0</v>
      </c>
      <c r="J12">
        <v>0</v>
      </c>
      <c r="K12" t="b">
        <v>0</v>
      </c>
      <c r="L12">
        <v>2010</v>
      </c>
      <c r="M12" s="2">
        <f t="shared" si="1"/>
        <v>303.375</v>
      </c>
      <c r="R12">
        <f>0.7585*400+(((800/(800-400))-(400/(800-400)*0.7585))*(D12-400))</f>
        <v>1669.0500000000002</v>
      </c>
      <c r="S12" s="3">
        <f>0.0995 *$D12</f>
        <v>149.25</v>
      </c>
      <c r="T12" s="3">
        <f>(0.00975 + (0.0025*(H12=TRUE)*(F12&gt;=23))) *D12</f>
        <v>14.625</v>
      </c>
      <c r="U12" s="3">
        <f>0.079 *$D12</f>
        <v>118.5</v>
      </c>
      <c r="V12" s="3">
        <f>0.014 *$D12</f>
        <v>21</v>
      </c>
    </row>
    <row r="13" spans="1:22" x14ac:dyDescent="0.25">
      <c r="A13">
        <f t="shared" si="0"/>
        <v>12</v>
      </c>
      <c r="B13">
        <v>12</v>
      </c>
      <c r="C13">
        <v>369</v>
      </c>
      <c r="D13">
        <v>8000</v>
      </c>
      <c r="E13" t="b">
        <v>0</v>
      </c>
      <c r="F13">
        <v>20</v>
      </c>
      <c r="G13" t="b">
        <v>0</v>
      </c>
      <c r="H13" t="b">
        <v>1</v>
      </c>
      <c r="I13">
        <v>0</v>
      </c>
      <c r="J13">
        <v>0</v>
      </c>
      <c r="K13" t="b">
        <v>0</v>
      </c>
      <c r="L13">
        <v>2010</v>
      </c>
      <c r="M13" s="2">
        <f t="shared" si="1"/>
        <v>957.0625</v>
      </c>
      <c r="R13">
        <f>0.7585*400+(((800/(800-400))-(400/(800-400)*0.7585))*(D13-400))</f>
        <v>9738.7999999999993</v>
      </c>
      <c r="S13" s="3">
        <f>0.0995 *5500</f>
        <v>547.25</v>
      </c>
      <c r="T13" s="3">
        <f>(0.00975 + (0.0025*(H13=TRUE)*(F13&gt;=23))) *3750</f>
        <v>36.5625</v>
      </c>
      <c r="U13" s="3">
        <f>0.079 *3750</f>
        <v>296.25</v>
      </c>
      <c r="V13" s="3">
        <f>0.014 *5500</f>
        <v>77</v>
      </c>
    </row>
    <row r="14" spans="1:22" x14ac:dyDescent="0.25">
      <c r="M14" s="2"/>
    </row>
    <row r="15" spans="1:22" x14ac:dyDescent="0.25">
      <c r="M15" s="2"/>
    </row>
    <row r="16" spans="1:22" x14ac:dyDescent="0.25">
      <c r="M16" s="2"/>
    </row>
    <row r="17" spans="13:13" x14ac:dyDescent="0.25">
      <c r="M17" s="2"/>
    </row>
    <row r="18" spans="13:13" x14ac:dyDescent="0.25">
      <c r="M18" s="2"/>
    </row>
    <row r="19" spans="13:13" x14ac:dyDescent="0.25">
      <c r="M19" s="2"/>
    </row>
    <row r="20" spans="13:13" x14ac:dyDescent="0.25">
      <c r="M20" s="2"/>
    </row>
    <row r="21" spans="13:13" x14ac:dyDescent="0.25">
      <c r="M21" s="2"/>
    </row>
    <row r="22" spans="13:13" x14ac:dyDescent="0.25">
      <c r="M22" s="2"/>
    </row>
    <row r="23" spans="13:13" x14ac:dyDescent="0.25">
      <c r="M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2019-05-22T08:58:47Z</dcterms:modified>
</cp:coreProperties>
</file>