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9" i="1" l="1"/>
  <c r="AL16" i="1"/>
  <c r="AL15" i="1"/>
  <c r="AL14" i="1"/>
  <c r="AL18" i="1" l="1"/>
  <c r="AL19" i="1"/>
  <c r="AL17" i="1"/>
  <c r="AN17" i="1" s="1"/>
  <c r="AO17" i="1"/>
  <c r="AE17" i="1"/>
  <c r="AD17" i="1"/>
  <c r="AM17" i="1"/>
  <c r="AP17" i="1"/>
  <c r="AJ17" i="1" s="1"/>
  <c r="AH18" i="1"/>
  <c r="AM18" i="1"/>
  <c r="AO18" i="1"/>
  <c r="AH19" i="1"/>
  <c r="AM19" i="1"/>
  <c r="AO19" i="1"/>
  <c r="H18" i="1"/>
  <c r="H17" i="1"/>
  <c r="AJ19" i="1" l="1"/>
  <c r="AI17" i="1" s="1"/>
  <c r="AH17" i="1" s="1"/>
  <c r="AJ18" i="1"/>
  <c r="AN19" i="1"/>
  <c r="AN18" i="1"/>
  <c r="AP7" i="1"/>
  <c r="AH7" i="1"/>
  <c r="AP14" i="1" l="1"/>
  <c r="AP16" i="1"/>
  <c r="AP5" i="1"/>
  <c r="AP2" i="1"/>
  <c r="AH15" i="1" l="1"/>
  <c r="AH16" i="1"/>
  <c r="AM15" i="1"/>
  <c r="AM16" i="1"/>
  <c r="AD16" i="1"/>
  <c r="AC14" i="1"/>
  <c r="AD14" i="1"/>
  <c r="AD15" i="1"/>
  <c r="AM14" i="1"/>
  <c r="H15" i="1"/>
  <c r="H16" i="1"/>
  <c r="H14" i="1"/>
  <c r="AJ4" i="1" l="1"/>
  <c r="AH5" i="1"/>
  <c r="AH6" i="1"/>
  <c r="AH8" i="1"/>
  <c r="AO14" i="1"/>
  <c r="AJ14" i="1" s="1"/>
  <c r="AO15" i="1"/>
  <c r="AJ15" i="1" s="1"/>
  <c r="AO16" i="1"/>
  <c r="AJ16" i="1" s="1"/>
  <c r="AN14" i="1"/>
  <c r="AN15" i="1"/>
  <c r="AN16" i="1"/>
  <c r="AM3" i="1"/>
  <c r="AM4" i="1"/>
  <c r="AM5" i="1"/>
  <c r="AM6" i="1"/>
  <c r="AM7" i="1"/>
  <c r="AM8" i="1"/>
  <c r="AM9" i="1"/>
  <c r="AM10" i="1"/>
  <c r="AM11" i="1"/>
  <c r="AM12" i="1"/>
  <c r="AM13" i="1"/>
  <c r="AM2" i="1"/>
  <c r="AL10" i="1"/>
  <c r="AL11" i="1"/>
  <c r="AL12" i="1"/>
  <c r="AL13" i="1"/>
  <c r="AN13" i="1" s="1"/>
  <c r="AL9" i="1"/>
  <c r="AK8" i="1"/>
  <c r="AL8" i="1" s="1"/>
  <c r="AN8" i="1" s="1"/>
  <c r="AL6" i="1"/>
  <c r="AL5" i="1"/>
  <c r="AN5" i="1" s="1"/>
  <c r="AL3" i="1"/>
  <c r="AN3" i="1" s="1"/>
  <c r="AL4" i="1"/>
  <c r="AL2" i="1"/>
  <c r="AK7" i="1"/>
  <c r="AL7" i="1" s="1"/>
  <c r="AI14" i="1" l="1"/>
  <c r="AH14" i="1" s="1"/>
  <c r="AN12" i="1"/>
  <c r="AN9" i="1"/>
  <c r="AN10" i="1"/>
  <c r="AN7" i="1"/>
  <c r="AN2" i="1"/>
  <c r="AN6" i="1"/>
  <c r="AN11" i="1"/>
  <c r="AN4" i="1"/>
  <c r="AD3" i="1"/>
  <c r="AD4" i="1"/>
  <c r="AD5" i="1"/>
  <c r="AD6" i="1"/>
  <c r="AD7" i="1"/>
  <c r="AD8" i="1"/>
  <c r="AD9" i="1"/>
  <c r="AD10" i="1"/>
  <c r="AD11" i="1"/>
  <c r="AD12" i="1"/>
  <c r="AD13" i="1"/>
  <c r="AD2" i="1"/>
  <c r="AO2" i="1" s="1"/>
  <c r="AJ2" i="1" s="1"/>
  <c r="AC3" i="1"/>
  <c r="AO3" i="1" s="1"/>
  <c r="AJ3" i="1" s="1"/>
  <c r="AC4" i="1"/>
  <c r="AC5" i="1"/>
  <c r="AO5" i="1" s="1"/>
  <c r="AC6" i="1"/>
  <c r="AO6" i="1" s="1"/>
  <c r="AJ6" i="1" s="1"/>
  <c r="AC7" i="1"/>
  <c r="AO7" i="1" s="1"/>
  <c r="AC8" i="1"/>
  <c r="AO8" i="1" s="1"/>
  <c r="AJ8" i="1" s="1"/>
  <c r="AC9" i="1"/>
  <c r="AO9" i="1" s="1"/>
  <c r="AJ9" i="1" s="1"/>
  <c r="AC10" i="1"/>
  <c r="AO10" i="1" s="1"/>
  <c r="AJ10" i="1" s="1"/>
  <c r="AC11" i="1"/>
  <c r="AO11" i="1" s="1"/>
  <c r="AJ11" i="1" s="1"/>
  <c r="AC12" i="1"/>
  <c r="AO12" i="1" s="1"/>
  <c r="AJ12" i="1" s="1"/>
  <c r="AC13" i="1"/>
  <c r="AE10" i="1"/>
  <c r="AH10" i="1" s="1"/>
  <c r="AE11" i="1"/>
  <c r="AH11" i="1" s="1"/>
  <c r="AE12" i="1"/>
  <c r="AH12" i="1" s="1"/>
  <c r="AE13" i="1"/>
  <c r="AH13" i="1" s="1"/>
  <c r="AE9" i="1"/>
  <c r="AH9" i="1" s="1"/>
  <c r="AE3" i="1"/>
  <c r="AH3" i="1" s="1"/>
  <c r="AE4" i="1"/>
  <c r="AH4" i="1" s="1"/>
  <c r="AE2" i="1"/>
  <c r="AH2" i="1" s="1"/>
  <c r="O3" i="1"/>
  <c r="O4" i="1"/>
  <c r="O5" i="1"/>
  <c r="O6" i="1"/>
  <c r="O7" i="1"/>
  <c r="O8" i="1"/>
  <c r="O9" i="1"/>
  <c r="O10" i="1"/>
  <c r="O11" i="1"/>
  <c r="O12" i="1"/>
  <c r="O13" i="1"/>
  <c r="O2" i="1"/>
  <c r="H3" i="1"/>
  <c r="H4" i="1"/>
  <c r="H5" i="1"/>
  <c r="H6" i="1"/>
  <c r="H7" i="1"/>
  <c r="H8" i="1"/>
  <c r="H9" i="1"/>
  <c r="H10" i="1"/>
  <c r="H11" i="1"/>
  <c r="H12" i="1"/>
  <c r="H13" i="1"/>
  <c r="H2" i="1"/>
  <c r="AO13" i="1" l="1"/>
  <c r="AJ13" i="1" s="1"/>
  <c r="AJ5" i="1"/>
  <c r="AJ7" i="1"/>
  <c r="L3" i="1"/>
  <c r="L4" i="1"/>
  <c r="L5" i="1"/>
  <c r="L6" i="1"/>
  <c r="L7" i="1"/>
  <c r="L8" i="1"/>
  <c r="L9" i="1"/>
  <c r="L10" i="1"/>
  <c r="L11" i="1"/>
  <c r="L12" i="1"/>
  <c r="L13" i="1"/>
  <c r="L2" i="1"/>
  <c r="A2" i="1" l="1"/>
</calcChain>
</file>

<file path=xl/sharedStrings.xml><?xml version="1.0" encoding="utf-8"?>
<sst xmlns="http://schemas.openxmlformats.org/spreadsheetml/2006/main" count="42" uniqueCount="42">
  <si>
    <t>hid</t>
  </si>
  <si>
    <t>tu_id</t>
  </si>
  <si>
    <t>year</t>
  </si>
  <si>
    <t>m_pensions</t>
  </si>
  <si>
    <t>m_alg1</t>
  </si>
  <si>
    <t>m_transfers</t>
  </si>
  <si>
    <t>incometax</t>
  </si>
  <si>
    <t>child</t>
  </si>
  <si>
    <t>m_wage</t>
  </si>
  <si>
    <t>alleinerz</t>
  </si>
  <si>
    <t>hhsize</t>
  </si>
  <si>
    <t>hh_korr</t>
  </si>
  <si>
    <t>heizkost</t>
  </si>
  <si>
    <t>head_tu</t>
  </si>
  <si>
    <t>child6_num</t>
  </si>
  <si>
    <t>child15_num</t>
  </si>
  <si>
    <t>child_num</t>
  </si>
  <si>
    <t>child14_24_num</t>
  </si>
  <si>
    <t>child7_13_num</t>
  </si>
  <si>
    <t>child2_num</t>
  </si>
  <si>
    <t>child3_6_num</t>
  </si>
  <si>
    <t>adult_num</t>
  </si>
  <si>
    <t>miete</t>
  </si>
  <si>
    <t>age</t>
  </si>
  <si>
    <t>byear</t>
  </si>
  <si>
    <t>child18_num</t>
  </si>
  <si>
    <t>m_kapinc</t>
  </si>
  <si>
    <t>m_self</t>
  </si>
  <si>
    <t>m_vermiet</t>
  </si>
  <si>
    <t>soli</t>
  </si>
  <si>
    <t>svbeit</t>
  </si>
  <si>
    <t>kindergeld_hh</t>
  </si>
  <si>
    <t>regelbedarf</t>
  </si>
  <si>
    <t>mehrbed</t>
  </si>
  <si>
    <t>regelsatz</t>
  </si>
  <si>
    <t>alg2_kdu</t>
  </si>
  <si>
    <t>divdy</t>
  </si>
  <si>
    <t>alg2_ek</t>
  </si>
  <si>
    <t>ekanrefrei</t>
  </si>
  <si>
    <t>ar_alg2_ek</t>
  </si>
  <si>
    <t>ar_base_alg2_ek</t>
  </si>
  <si>
    <t>ar_alg2_ek_hh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</si>
</sst>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1" fontId="0" fillId="0" borderId="1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abSelected="1" zoomScale="115" zoomScaleNormal="115" workbookViewId="0">
      <selection activeCell="H19" sqref="H19"/>
    </sheetView>
  </sheetViews>
  <sheetFormatPr defaultRowHeight="15" x14ac:dyDescent="0.25"/>
  <cols>
    <col min="14" max="15" width="9.140625" customWidth="1"/>
    <col min="34" max="34" width="15.7109375" customWidth="1"/>
    <col min="38" max="38" width="12.5703125" customWidth="1"/>
    <col min="39" max="39" width="14.7109375" customWidth="1"/>
    <col min="40" max="40" width="16.140625" customWidth="1"/>
    <col min="41" max="41" width="9.28515625" customWidth="1"/>
  </cols>
  <sheetData>
    <row r="1" spans="1:47" ht="30" x14ac:dyDescent="0.25">
      <c r="A1" s="13" t="s">
        <v>0</v>
      </c>
      <c r="B1" s="13" t="s">
        <v>1</v>
      </c>
      <c r="C1" s="13" t="s">
        <v>13</v>
      </c>
      <c r="D1" s="13" t="s">
        <v>11</v>
      </c>
      <c r="E1" s="13" t="s">
        <v>10</v>
      </c>
      <c r="F1" s="13" t="s">
        <v>7</v>
      </c>
      <c r="G1" s="13" t="s">
        <v>23</v>
      </c>
      <c r="H1" s="13" t="s">
        <v>24</v>
      </c>
      <c r="I1" s="13" t="s">
        <v>22</v>
      </c>
      <c r="J1" s="13" t="s">
        <v>12</v>
      </c>
      <c r="K1" s="13" t="s">
        <v>9</v>
      </c>
      <c r="L1" s="13" t="s">
        <v>21</v>
      </c>
      <c r="M1" s="13" t="s">
        <v>14</v>
      </c>
      <c r="N1" s="13" t="s">
        <v>15</v>
      </c>
      <c r="O1" s="13" t="s">
        <v>25</v>
      </c>
      <c r="P1" s="13" t="s">
        <v>16</v>
      </c>
      <c r="Q1" s="13" t="s">
        <v>17</v>
      </c>
      <c r="R1" s="13" t="s">
        <v>18</v>
      </c>
      <c r="S1" s="13" t="s">
        <v>20</v>
      </c>
      <c r="T1" s="13" t="s">
        <v>19</v>
      </c>
      <c r="U1" s="13" t="s">
        <v>8</v>
      </c>
      <c r="V1" s="13" t="s">
        <v>3</v>
      </c>
      <c r="W1" s="13" t="s">
        <v>26</v>
      </c>
      <c r="X1" s="13" t="s">
        <v>4</v>
      </c>
      <c r="Y1" s="13" t="s">
        <v>5</v>
      </c>
      <c r="Z1" s="13" t="s">
        <v>27</v>
      </c>
      <c r="AA1" s="13" t="s">
        <v>28</v>
      </c>
      <c r="AB1" s="13" t="s">
        <v>6</v>
      </c>
      <c r="AC1" s="13" t="s">
        <v>29</v>
      </c>
      <c r="AD1" s="13" t="s">
        <v>30</v>
      </c>
      <c r="AE1" s="13" t="s">
        <v>31</v>
      </c>
      <c r="AF1" s="13" t="s">
        <v>36</v>
      </c>
      <c r="AG1" s="13" t="s">
        <v>2</v>
      </c>
      <c r="AH1" s="14" t="s">
        <v>40</v>
      </c>
      <c r="AI1" s="14" t="s">
        <v>41</v>
      </c>
      <c r="AJ1" s="14" t="s">
        <v>39</v>
      </c>
      <c r="AK1" s="13" t="s">
        <v>33</v>
      </c>
      <c r="AL1" s="13" t="s">
        <v>34</v>
      </c>
      <c r="AM1" s="13" t="s">
        <v>35</v>
      </c>
      <c r="AN1" s="14" t="s">
        <v>32</v>
      </c>
      <c r="AO1" s="13" t="s">
        <v>37</v>
      </c>
      <c r="AP1" s="13" t="s">
        <v>38</v>
      </c>
      <c r="AQ1" s="13"/>
    </row>
    <row r="2" spans="1:47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 t="b">
        <v>0</v>
      </c>
      <c r="G2">
        <v>30</v>
      </c>
      <c r="H2">
        <f t="shared" ref="H2:H19" si="0">AG2-G2</f>
        <v>1986</v>
      </c>
      <c r="I2">
        <v>700</v>
      </c>
      <c r="J2">
        <v>100</v>
      </c>
      <c r="K2" t="b">
        <v>0</v>
      </c>
      <c r="L2">
        <f>E2-P2</f>
        <v>2</v>
      </c>
      <c r="M2">
        <v>1</v>
      </c>
      <c r="N2">
        <v>1</v>
      </c>
      <c r="O2">
        <f>P2</f>
        <v>1</v>
      </c>
      <c r="P2">
        <v>1</v>
      </c>
      <c r="Q2" s="2">
        <v>0</v>
      </c>
      <c r="R2" s="2">
        <v>0</v>
      </c>
      <c r="S2" s="3">
        <v>0</v>
      </c>
      <c r="T2">
        <v>1</v>
      </c>
      <c r="U2">
        <v>1000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100</v>
      </c>
      <c r="AC2">
        <v>20</v>
      </c>
      <c r="AD2">
        <f t="shared" ref="AD2:AD15" si="1">0.2*U2</f>
        <v>200</v>
      </c>
      <c r="AE2">
        <f>P2*190</f>
        <v>190</v>
      </c>
      <c r="AF2">
        <v>0</v>
      </c>
      <c r="AG2">
        <v>2016</v>
      </c>
      <c r="AH2" s="12">
        <f>AI2+AE2</f>
        <v>650</v>
      </c>
      <c r="AI2" s="1">
        <v>460</v>
      </c>
      <c r="AJ2" s="26">
        <f>$AO2-$AP2</f>
        <v>400</v>
      </c>
      <c r="AK2">
        <v>0</v>
      </c>
      <c r="AL2">
        <f>2*364+237</f>
        <v>965</v>
      </c>
      <c r="AM2" s="9">
        <f t="shared" ref="AM2:AM14" si="2">I2+J2</f>
        <v>800</v>
      </c>
      <c r="AN2" s="26">
        <f>AL2+AM2</f>
        <v>1765</v>
      </c>
      <c r="AO2" s="11">
        <f>U2-AB2-AC2-AD2</f>
        <v>680</v>
      </c>
      <c r="AP2">
        <f>100+0.2*(U2-100)</f>
        <v>280</v>
      </c>
      <c r="AQ2" s="9"/>
      <c r="AR2" s="5"/>
      <c r="AU2" s="11"/>
    </row>
    <row r="3" spans="1:47" x14ac:dyDescent="0.25">
      <c r="A3">
        <v>1</v>
      </c>
      <c r="B3">
        <v>1</v>
      </c>
      <c r="C3" t="b">
        <v>0</v>
      </c>
      <c r="D3">
        <v>1</v>
      </c>
      <c r="E3">
        <v>3</v>
      </c>
      <c r="F3" t="b">
        <v>0</v>
      </c>
      <c r="G3">
        <v>30</v>
      </c>
      <c r="H3">
        <f t="shared" si="0"/>
        <v>1986</v>
      </c>
      <c r="I3">
        <v>700</v>
      </c>
      <c r="J3">
        <v>100</v>
      </c>
      <c r="K3" t="b">
        <v>0</v>
      </c>
      <c r="L3">
        <f t="shared" ref="L3:L13" si="3">E3-P3</f>
        <v>2</v>
      </c>
      <c r="M3">
        <v>1</v>
      </c>
      <c r="N3">
        <v>1</v>
      </c>
      <c r="O3">
        <f t="shared" ref="O3:O13" si="4">P3</f>
        <v>1</v>
      </c>
      <c r="P3">
        <v>1</v>
      </c>
      <c r="Q3" s="3">
        <v>0</v>
      </c>
      <c r="R3" s="3">
        <v>0</v>
      </c>
      <c r="S3" s="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ref="AC3:AC14" si="5">0.055*AB3</f>
        <v>0</v>
      </c>
      <c r="AD3">
        <f t="shared" si="1"/>
        <v>0</v>
      </c>
      <c r="AE3">
        <f>P3*190</f>
        <v>190</v>
      </c>
      <c r="AF3">
        <v>0</v>
      </c>
      <c r="AG3">
        <v>2016</v>
      </c>
      <c r="AH3" s="12">
        <f t="shared" ref="AH3:AH13" si="6">AI3+AE3</f>
        <v>650</v>
      </c>
      <c r="AI3" s="1">
        <v>460</v>
      </c>
      <c r="AJ3" s="1">
        <f t="shared" ref="AJ3:AJ19" si="7">$AO3-$AP3</f>
        <v>0</v>
      </c>
      <c r="AK3">
        <v>0</v>
      </c>
      <c r="AL3">
        <f t="shared" ref="AL3:AL4" si="8">2*364+237</f>
        <v>965</v>
      </c>
      <c r="AM3" s="9">
        <f t="shared" si="2"/>
        <v>800</v>
      </c>
      <c r="AN3" s="26">
        <f t="shared" ref="AN3:AN16" si="9">AL3+AM3</f>
        <v>1765</v>
      </c>
      <c r="AO3" s="11">
        <f>U3-AB3-AC3-AD3</f>
        <v>0</v>
      </c>
      <c r="AP3">
        <v>0</v>
      </c>
      <c r="AQ3" s="9"/>
      <c r="AR3" s="5"/>
      <c r="AU3" s="11"/>
    </row>
    <row r="4" spans="1:47" x14ac:dyDescent="0.25">
      <c r="A4">
        <v>1</v>
      </c>
      <c r="B4">
        <v>1</v>
      </c>
      <c r="C4" t="b">
        <v>0</v>
      </c>
      <c r="D4">
        <v>1</v>
      </c>
      <c r="E4">
        <v>3</v>
      </c>
      <c r="F4" t="b">
        <v>1</v>
      </c>
      <c r="G4">
        <v>2</v>
      </c>
      <c r="H4">
        <f t="shared" si="0"/>
        <v>2014</v>
      </c>
      <c r="I4">
        <v>700</v>
      </c>
      <c r="J4">
        <v>100</v>
      </c>
      <c r="K4" t="b">
        <v>0</v>
      </c>
      <c r="L4">
        <f t="shared" si="3"/>
        <v>2</v>
      </c>
      <c r="M4">
        <v>1</v>
      </c>
      <c r="N4">
        <v>1</v>
      </c>
      <c r="O4">
        <f t="shared" si="4"/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200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5"/>
        <v>0</v>
      </c>
      <c r="AD4">
        <f t="shared" si="1"/>
        <v>40</v>
      </c>
      <c r="AE4">
        <f>P4*190</f>
        <v>190</v>
      </c>
      <c r="AF4">
        <v>0</v>
      </c>
      <c r="AG4">
        <v>2016</v>
      </c>
      <c r="AH4" s="12">
        <f t="shared" si="6"/>
        <v>650</v>
      </c>
      <c r="AI4" s="1">
        <v>460</v>
      </c>
      <c r="AJ4" s="1">
        <f t="shared" si="7"/>
        <v>60</v>
      </c>
      <c r="AK4">
        <v>0</v>
      </c>
      <c r="AL4">
        <f t="shared" si="8"/>
        <v>965</v>
      </c>
      <c r="AM4" s="9">
        <f t="shared" si="2"/>
        <v>800</v>
      </c>
      <c r="AN4" s="26">
        <f t="shared" si="9"/>
        <v>1765</v>
      </c>
      <c r="AO4" s="11">
        <v>160</v>
      </c>
      <c r="AP4">
        <v>100</v>
      </c>
      <c r="AQ4" s="9"/>
      <c r="AR4" s="5"/>
      <c r="AU4" s="11"/>
    </row>
    <row r="5" spans="1:47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 s="2" t="b">
        <v>0</v>
      </c>
      <c r="G5" s="2">
        <v>40</v>
      </c>
      <c r="H5" s="2">
        <f t="shared" si="0"/>
        <v>1973</v>
      </c>
      <c r="I5" s="2">
        <v>400</v>
      </c>
      <c r="J5" s="2">
        <v>80</v>
      </c>
      <c r="K5" s="2" t="b">
        <v>0</v>
      </c>
      <c r="L5" s="2">
        <f t="shared" si="3"/>
        <v>2</v>
      </c>
      <c r="M5" s="2">
        <v>0</v>
      </c>
      <c r="N5" s="2">
        <v>0</v>
      </c>
      <c r="O5" s="2">
        <f t="shared" si="4"/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800</v>
      </c>
      <c r="V5" s="2">
        <v>0</v>
      </c>
      <c r="W5" s="2">
        <v>0</v>
      </c>
      <c r="X5" s="2">
        <v>0</v>
      </c>
      <c r="Y5" s="2">
        <v>100</v>
      </c>
      <c r="Z5" s="2">
        <v>0</v>
      </c>
      <c r="AA5" s="2">
        <v>0</v>
      </c>
      <c r="AB5" s="2">
        <v>0</v>
      </c>
      <c r="AC5" s="2">
        <f t="shared" si="5"/>
        <v>0</v>
      </c>
      <c r="AD5" s="2">
        <f t="shared" si="1"/>
        <v>160</v>
      </c>
      <c r="AE5" s="2">
        <v>0</v>
      </c>
      <c r="AF5" s="2">
        <v>0</v>
      </c>
      <c r="AG5" s="2">
        <v>2013</v>
      </c>
      <c r="AH5" s="23">
        <f t="shared" si="6"/>
        <v>500</v>
      </c>
      <c r="AI5" s="21">
        <v>500</v>
      </c>
      <c r="AJ5" s="21">
        <f t="shared" si="7"/>
        <v>500</v>
      </c>
      <c r="AK5" s="2">
        <v>0</v>
      </c>
      <c r="AL5" s="2">
        <f>2*345</f>
        <v>690</v>
      </c>
      <c r="AM5" s="10">
        <f t="shared" si="2"/>
        <v>480</v>
      </c>
      <c r="AN5" s="27">
        <f t="shared" si="9"/>
        <v>1170</v>
      </c>
      <c r="AO5" s="15">
        <f>U5+Y5-AB5-AC5-AD5</f>
        <v>740</v>
      </c>
      <c r="AP5">
        <f>100+0.2*(U5-100)</f>
        <v>240</v>
      </c>
      <c r="AQ5" s="10"/>
      <c r="AR5" s="8"/>
      <c r="AS5" s="8"/>
      <c r="AT5" s="8"/>
      <c r="AU5" s="11"/>
    </row>
    <row r="6" spans="1:47" x14ac:dyDescent="0.25">
      <c r="A6">
        <v>2</v>
      </c>
      <c r="B6">
        <v>2</v>
      </c>
      <c r="C6" t="b">
        <v>0</v>
      </c>
      <c r="D6">
        <v>1</v>
      </c>
      <c r="E6">
        <v>2</v>
      </c>
      <c r="F6" s="3" t="b">
        <v>0</v>
      </c>
      <c r="G6" s="3">
        <v>40</v>
      </c>
      <c r="H6" s="3">
        <f t="shared" si="0"/>
        <v>1973</v>
      </c>
      <c r="I6" s="6">
        <v>400</v>
      </c>
      <c r="J6" s="6">
        <v>80</v>
      </c>
      <c r="K6" s="7" t="b">
        <v>0</v>
      </c>
      <c r="L6" s="7">
        <f t="shared" si="3"/>
        <v>2</v>
      </c>
      <c r="M6" s="7">
        <v>0</v>
      </c>
      <c r="N6" s="7">
        <v>0</v>
      </c>
      <c r="O6" s="7">
        <f t="shared" si="4"/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6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5"/>
        <v>0</v>
      </c>
      <c r="AD6" s="3">
        <f t="shared" si="1"/>
        <v>0</v>
      </c>
      <c r="AE6" s="3">
        <v>0</v>
      </c>
      <c r="AF6" s="3">
        <v>0</v>
      </c>
      <c r="AG6" s="3">
        <v>2013</v>
      </c>
      <c r="AH6" s="24">
        <f t="shared" si="6"/>
        <v>500</v>
      </c>
      <c r="AI6" s="22">
        <v>500</v>
      </c>
      <c r="AJ6" s="22">
        <f t="shared" si="7"/>
        <v>0</v>
      </c>
      <c r="AK6">
        <v>0</v>
      </c>
      <c r="AL6" s="2">
        <f>2*345</f>
        <v>690</v>
      </c>
      <c r="AM6" s="9">
        <f t="shared" si="2"/>
        <v>480</v>
      </c>
      <c r="AN6" s="28">
        <f t="shared" si="9"/>
        <v>1170</v>
      </c>
      <c r="AO6" s="19">
        <f t="shared" ref="AO6:AO16" si="10">U6-AB6-AC6-AD6</f>
        <v>0</v>
      </c>
      <c r="AP6" s="6">
        <v>0</v>
      </c>
      <c r="AQ6" s="20"/>
      <c r="AR6" s="6"/>
      <c r="AS6" s="6"/>
      <c r="AT6" s="6"/>
      <c r="AU6" s="11"/>
    </row>
    <row r="7" spans="1:47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 s="2" t="b">
        <v>0</v>
      </c>
      <c r="G7" s="2">
        <v>28</v>
      </c>
      <c r="H7" s="2">
        <f t="shared" si="0"/>
        <v>1981</v>
      </c>
      <c r="I7" s="2">
        <v>400</v>
      </c>
      <c r="J7" s="2">
        <v>80</v>
      </c>
      <c r="K7" s="2" t="b">
        <v>1</v>
      </c>
      <c r="L7" s="2">
        <f t="shared" si="3"/>
        <v>1</v>
      </c>
      <c r="M7" s="2">
        <v>1</v>
      </c>
      <c r="N7" s="2">
        <v>1</v>
      </c>
      <c r="O7" s="2">
        <f t="shared" si="4"/>
        <v>1</v>
      </c>
      <c r="P7" s="2">
        <v>1</v>
      </c>
      <c r="Q7" s="2">
        <v>0</v>
      </c>
      <c r="R7" s="2">
        <v>0</v>
      </c>
      <c r="S7" s="2">
        <v>0</v>
      </c>
      <c r="T7" s="2">
        <v>1</v>
      </c>
      <c r="U7" s="2">
        <v>1000</v>
      </c>
      <c r="V7" s="2">
        <v>0</v>
      </c>
      <c r="W7" s="2">
        <v>0</v>
      </c>
      <c r="X7" s="2">
        <v>0</v>
      </c>
      <c r="Y7" s="2">
        <v>250</v>
      </c>
      <c r="Z7" s="2">
        <v>0</v>
      </c>
      <c r="AA7" s="2">
        <v>0</v>
      </c>
      <c r="AB7" s="2">
        <v>100</v>
      </c>
      <c r="AC7" s="2">
        <f t="shared" si="5"/>
        <v>5.5</v>
      </c>
      <c r="AD7" s="2">
        <f t="shared" si="1"/>
        <v>200</v>
      </c>
      <c r="AE7" s="2">
        <v>164</v>
      </c>
      <c r="AF7" s="2">
        <v>0</v>
      </c>
      <c r="AG7" s="2">
        <v>2009</v>
      </c>
      <c r="AH7" s="23">
        <f>AI7+AE7</f>
        <v>848.5</v>
      </c>
      <c r="AI7" s="21">
        <v>684.5</v>
      </c>
      <c r="AJ7" s="21">
        <f t="shared" si="7"/>
        <v>684.5</v>
      </c>
      <c r="AK7" s="2">
        <f>MAX(0.12*P7,0.36)</f>
        <v>0.36</v>
      </c>
      <c r="AL7" s="2">
        <f>(1+AK7)*359+(0.6*359)</f>
        <v>703.64</v>
      </c>
      <c r="AM7" s="10">
        <f t="shared" si="2"/>
        <v>480</v>
      </c>
      <c r="AN7" s="27">
        <f t="shared" si="9"/>
        <v>1183.6399999999999</v>
      </c>
      <c r="AO7" s="15">
        <f>U7+Y7-AB7-AC7-AD7</f>
        <v>944.5</v>
      </c>
      <c r="AP7">
        <f>100+0.2*(700)+0.1*200</f>
        <v>260</v>
      </c>
      <c r="AQ7" s="10"/>
      <c r="AR7" s="8"/>
      <c r="AS7" s="8"/>
      <c r="AT7" s="8"/>
      <c r="AU7" s="15"/>
    </row>
    <row r="8" spans="1:47" x14ac:dyDescent="0.25">
      <c r="A8">
        <v>3</v>
      </c>
      <c r="B8">
        <v>3</v>
      </c>
      <c r="C8" t="b">
        <v>0</v>
      </c>
      <c r="D8">
        <v>1</v>
      </c>
      <c r="E8" s="3">
        <v>2</v>
      </c>
      <c r="F8" s="3" t="b">
        <v>1</v>
      </c>
      <c r="G8" s="3">
        <v>1</v>
      </c>
      <c r="H8" s="3">
        <f t="shared" si="0"/>
        <v>2008</v>
      </c>
      <c r="I8" s="3">
        <v>400</v>
      </c>
      <c r="J8" s="3">
        <v>80</v>
      </c>
      <c r="K8" t="b">
        <v>1</v>
      </c>
      <c r="L8">
        <f t="shared" si="3"/>
        <v>1</v>
      </c>
      <c r="M8" s="3">
        <v>1</v>
      </c>
      <c r="N8" s="3">
        <v>1</v>
      </c>
      <c r="O8" s="3">
        <f t="shared" si="4"/>
        <v>1</v>
      </c>
      <c r="P8" s="3">
        <v>1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f t="shared" si="5"/>
        <v>0</v>
      </c>
      <c r="AD8" s="3">
        <f t="shared" si="1"/>
        <v>0</v>
      </c>
      <c r="AE8" s="3">
        <v>164</v>
      </c>
      <c r="AF8" s="3">
        <v>0</v>
      </c>
      <c r="AG8" s="3">
        <v>2009</v>
      </c>
      <c r="AH8" s="24">
        <f t="shared" si="6"/>
        <v>848.5</v>
      </c>
      <c r="AI8" s="22">
        <v>684.5</v>
      </c>
      <c r="AJ8" s="22">
        <f t="shared" si="7"/>
        <v>0</v>
      </c>
      <c r="AK8">
        <f>MAX(0.12*P8,0.36)</f>
        <v>0.36</v>
      </c>
      <c r="AL8" s="7">
        <f>(1+AK8)*359+(0.6*359)</f>
        <v>703.64</v>
      </c>
      <c r="AM8" s="9">
        <f t="shared" si="2"/>
        <v>480</v>
      </c>
      <c r="AN8" s="29">
        <f t="shared" si="9"/>
        <v>1183.6399999999999</v>
      </c>
      <c r="AO8" s="17">
        <f t="shared" si="10"/>
        <v>0</v>
      </c>
      <c r="AP8" s="3">
        <v>0</v>
      </c>
      <c r="AQ8" s="9"/>
      <c r="AR8" s="3"/>
      <c r="AS8" s="3"/>
      <c r="AT8" s="3"/>
      <c r="AU8" s="17"/>
    </row>
    <row r="9" spans="1:47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 s="2" t="b">
        <v>0</v>
      </c>
      <c r="G9" s="2">
        <v>33</v>
      </c>
      <c r="H9" s="2">
        <f t="shared" si="0"/>
        <v>1973</v>
      </c>
      <c r="I9" s="2">
        <v>850</v>
      </c>
      <c r="J9" s="2">
        <v>120</v>
      </c>
      <c r="K9" s="2" t="b">
        <v>0</v>
      </c>
      <c r="L9" s="2">
        <f t="shared" si="3"/>
        <v>2</v>
      </c>
      <c r="M9" s="2">
        <v>1</v>
      </c>
      <c r="N9" s="2">
        <v>2</v>
      </c>
      <c r="O9" s="2">
        <f t="shared" si="4"/>
        <v>3</v>
      </c>
      <c r="P9" s="2">
        <v>3</v>
      </c>
      <c r="Q9" s="2">
        <v>0</v>
      </c>
      <c r="R9" s="2">
        <v>2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f t="shared" si="5"/>
        <v>0</v>
      </c>
      <c r="AD9" s="2">
        <f t="shared" si="1"/>
        <v>0</v>
      </c>
      <c r="AE9" s="2">
        <f>3*154</f>
        <v>462</v>
      </c>
      <c r="AF9" s="2">
        <v>0</v>
      </c>
      <c r="AG9" s="2">
        <v>2006</v>
      </c>
      <c r="AH9" s="23">
        <f t="shared" si="6"/>
        <v>462</v>
      </c>
      <c r="AI9" s="21">
        <v>0</v>
      </c>
      <c r="AJ9" s="21">
        <f t="shared" si="7"/>
        <v>0</v>
      </c>
      <c r="AK9" s="2">
        <v>0</v>
      </c>
      <c r="AL9" s="2">
        <f>345*0.9*2+345*0.6+345*0.7*2</f>
        <v>1311</v>
      </c>
      <c r="AM9" s="10">
        <f t="shared" si="2"/>
        <v>970</v>
      </c>
      <c r="AN9" s="27">
        <f t="shared" si="9"/>
        <v>2281</v>
      </c>
      <c r="AO9" s="15">
        <f t="shared" si="10"/>
        <v>0</v>
      </c>
      <c r="AP9" s="2">
        <v>0</v>
      </c>
      <c r="AQ9" s="10"/>
      <c r="AR9" s="16"/>
      <c r="AS9" s="8"/>
      <c r="AT9" s="2"/>
      <c r="AU9" s="11"/>
    </row>
    <row r="10" spans="1:47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 s="3" t="b">
        <v>0</v>
      </c>
      <c r="G10" s="3">
        <v>30</v>
      </c>
      <c r="H10" s="3">
        <f t="shared" si="0"/>
        <v>1976</v>
      </c>
      <c r="I10" s="4">
        <v>850</v>
      </c>
      <c r="J10" s="4">
        <v>120</v>
      </c>
      <c r="K10" t="b">
        <v>0</v>
      </c>
      <c r="L10">
        <f t="shared" si="3"/>
        <v>2</v>
      </c>
      <c r="M10" s="3">
        <v>1</v>
      </c>
      <c r="N10" s="3">
        <v>2</v>
      </c>
      <c r="O10" s="3">
        <f t="shared" si="4"/>
        <v>3</v>
      </c>
      <c r="P10" s="3">
        <v>3</v>
      </c>
      <c r="Q10" s="3">
        <v>0</v>
      </c>
      <c r="R10" s="3">
        <v>2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f t="shared" si="5"/>
        <v>0</v>
      </c>
      <c r="AD10" s="3">
        <f t="shared" si="1"/>
        <v>0</v>
      </c>
      <c r="AE10" s="3">
        <f t="shared" ref="AE10:AE13" si="11">3*154</f>
        <v>462</v>
      </c>
      <c r="AF10" s="3">
        <v>0</v>
      </c>
      <c r="AG10" s="4">
        <v>2006</v>
      </c>
      <c r="AH10" s="12">
        <f t="shared" si="6"/>
        <v>462</v>
      </c>
      <c r="AI10" s="22">
        <v>0</v>
      </c>
      <c r="AJ10" s="22">
        <f t="shared" si="7"/>
        <v>0</v>
      </c>
      <c r="AK10">
        <v>0</v>
      </c>
      <c r="AL10" s="3">
        <f t="shared" ref="AL10:AL13" si="12">345*0.9*2+345*0.6+345*0.7*2</f>
        <v>1311</v>
      </c>
      <c r="AM10" s="9">
        <f t="shared" si="2"/>
        <v>970</v>
      </c>
      <c r="AN10" s="29">
        <f t="shared" si="9"/>
        <v>2281</v>
      </c>
      <c r="AO10" s="17">
        <f t="shared" si="10"/>
        <v>0</v>
      </c>
      <c r="AP10" s="4">
        <v>0</v>
      </c>
      <c r="AQ10" s="9"/>
      <c r="AR10" s="18"/>
      <c r="AS10" s="3"/>
      <c r="AT10" s="4"/>
      <c r="AU10" s="11"/>
    </row>
    <row r="11" spans="1:47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 s="3" t="b">
        <v>1</v>
      </c>
      <c r="G11" s="3">
        <v>12</v>
      </c>
      <c r="H11" s="3">
        <f t="shared" si="0"/>
        <v>1994</v>
      </c>
      <c r="I11" s="4">
        <v>850</v>
      </c>
      <c r="J11" s="4">
        <v>120</v>
      </c>
      <c r="K11" t="b">
        <v>0</v>
      </c>
      <c r="L11">
        <f t="shared" si="3"/>
        <v>2</v>
      </c>
      <c r="M11" s="3">
        <v>1</v>
      </c>
      <c r="N11" s="3">
        <v>2</v>
      </c>
      <c r="O11" s="3">
        <f t="shared" si="4"/>
        <v>3</v>
      </c>
      <c r="P11" s="3">
        <v>3</v>
      </c>
      <c r="Q11" s="3">
        <v>0</v>
      </c>
      <c r="R11" s="3">
        <v>2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5"/>
        <v>0</v>
      </c>
      <c r="AD11" s="3">
        <f t="shared" si="1"/>
        <v>0</v>
      </c>
      <c r="AE11" s="3">
        <f t="shared" si="11"/>
        <v>462</v>
      </c>
      <c r="AF11" s="3">
        <v>0</v>
      </c>
      <c r="AG11" s="4">
        <v>2006</v>
      </c>
      <c r="AH11" s="12">
        <f t="shared" si="6"/>
        <v>462</v>
      </c>
      <c r="AI11" s="22">
        <v>0</v>
      </c>
      <c r="AJ11" s="22">
        <f t="shared" si="7"/>
        <v>0</v>
      </c>
      <c r="AK11">
        <v>0</v>
      </c>
      <c r="AL11" s="3">
        <f t="shared" si="12"/>
        <v>1311</v>
      </c>
      <c r="AM11" s="9">
        <f t="shared" si="2"/>
        <v>970</v>
      </c>
      <c r="AN11" s="29">
        <f t="shared" si="9"/>
        <v>2281</v>
      </c>
      <c r="AO11" s="11">
        <f t="shared" si="10"/>
        <v>0</v>
      </c>
      <c r="AP11">
        <v>0</v>
      </c>
      <c r="AQ11" s="9"/>
      <c r="AR11" s="5"/>
      <c r="AS11" s="3"/>
      <c r="AU11" s="11"/>
    </row>
    <row r="12" spans="1:47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 s="3" t="b">
        <v>1</v>
      </c>
      <c r="G12" s="3">
        <v>10</v>
      </c>
      <c r="H12" s="3">
        <f t="shared" si="0"/>
        <v>1996</v>
      </c>
      <c r="I12" s="4">
        <v>850</v>
      </c>
      <c r="J12" s="4">
        <v>120</v>
      </c>
      <c r="K12" t="b">
        <v>0</v>
      </c>
      <c r="L12">
        <f t="shared" si="3"/>
        <v>2</v>
      </c>
      <c r="M12" s="3">
        <v>1</v>
      </c>
      <c r="N12" s="3">
        <v>2</v>
      </c>
      <c r="O12" s="3">
        <f t="shared" si="4"/>
        <v>3</v>
      </c>
      <c r="P12" s="3">
        <v>3</v>
      </c>
      <c r="Q12" s="3">
        <v>0</v>
      </c>
      <c r="R12" s="3">
        <v>2</v>
      </c>
      <c r="S12" s="3">
        <v>0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f t="shared" si="5"/>
        <v>0</v>
      </c>
      <c r="AD12" s="3">
        <f t="shared" si="1"/>
        <v>0</v>
      </c>
      <c r="AE12" s="3">
        <f t="shared" si="11"/>
        <v>462</v>
      </c>
      <c r="AF12" s="3">
        <v>0</v>
      </c>
      <c r="AG12" s="4">
        <v>2006</v>
      </c>
      <c r="AH12" s="12">
        <f t="shared" si="6"/>
        <v>462</v>
      </c>
      <c r="AI12" s="22">
        <v>0</v>
      </c>
      <c r="AJ12" s="22">
        <f t="shared" si="7"/>
        <v>0</v>
      </c>
      <c r="AK12" s="25">
        <v>0</v>
      </c>
      <c r="AL12" s="3">
        <f t="shared" si="12"/>
        <v>1311</v>
      </c>
      <c r="AM12" s="9">
        <f t="shared" si="2"/>
        <v>970</v>
      </c>
      <c r="AN12" s="29">
        <f t="shared" si="9"/>
        <v>2281</v>
      </c>
      <c r="AO12" s="11">
        <f t="shared" si="10"/>
        <v>0</v>
      </c>
      <c r="AP12">
        <v>0</v>
      </c>
      <c r="AQ12" s="9"/>
      <c r="AR12" s="5"/>
      <c r="AS12" s="3"/>
      <c r="AU12" s="11"/>
    </row>
    <row r="13" spans="1:47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 s="3" t="b">
        <v>1</v>
      </c>
      <c r="G13" s="3">
        <v>2</v>
      </c>
      <c r="H13" s="3">
        <f t="shared" si="0"/>
        <v>2004</v>
      </c>
      <c r="I13" s="4">
        <v>850</v>
      </c>
      <c r="J13" s="4">
        <v>120</v>
      </c>
      <c r="K13" t="b">
        <v>0</v>
      </c>
      <c r="L13">
        <f t="shared" si="3"/>
        <v>2</v>
      </c>
      <c r="M13" s="3">
        <v>1</v>
      </c>
      <c r="N13" s="3">
        <v>2</v>
      </c>
      <c r="O13" s="3">
        <f t="shared" si="4"/>
        <v>3</v>
      </c>
      <c r="P13" s="3">
        <v>3</v>
      </c>
      <c r="Q13" s="3">
        <v>0</v>
      </c>
      <c r="R13" s="3">
        <v>2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f t="shared" si="5"/>
        <v>0</v>
      </c>
      <c r="AD13" s="3">
        <f t="shared" si="1"/>
        <v>0</v>
      </c>
      <c r="AE13" s="3">
        <f t="shared" si="11"/>
        <v>462</v>
      </c>
      <c r="AF13" s="3">
        <v>0</v>
      </c>
      <c r="AG13" s="4">
        <v>2006</v>
      </c>
      <c r="AH13" s="12">
        <f t="shared" si="6"/>
        <v>462</v>
      </c>
      <c r="AI13" s="22">
        <v>0</v>
      </c>
      <c r="AJ13" s="22">
        <f t="shared" si="7"/>
        <v>0</v>
      </c>
      <c r="AK13" s="25">
        <v>0</v>
      </c>
      <c r="AL13" s="3">
        <f t="shared" si="12"/>
        <v>1311</v>
      </c>
      <c r="AM13" s="9">
        <f t="shared" si="2"/>
        <v>970</v>
      </c>
      <c r="AN13" s="29">
        <f t="shared" si="9"/>
        <v>2281</v>
      </c>
      <c r="AO13" s="11">
        <f t="shared" si="10"/>
        <v>0</v>
      </c>
      <c r="AP13">
        <v>0</v>
      </c>
      <c r="AQ13" s="9"/>
      <c r="AR13" s="5"/>
      <c r="AS13" s="3"/>
      <c r="AU13" s="11"/>
    </row>
    <row r="14" spans="1:47" x14ac:dyDescent="0.25">
      <c r="A14" s="2">
        <v>5</v>
      </c>
      <c r="B14" s="2">
        <v>5</v>
      </c>
      <c r="C14" s="2" t="b">
        <v>1</v>
      </c>
      <c r="D14" s="2">
        <v>1</v>
      </c>
      <c r="E14" s="2">
        <v>3</v>
      </c>
      <c r="F14" s="2" t="b">
        <v>0</v>
      </c>
      <c r="G14" s="2">
        <v>30</v>
      </c>
      <c r="H14" s="2">
        <f t="shared" si="0"/>
        <v>1981</v>
      </c>
      <c r="I14" s="2">
        <v>720</v>
      </c>
      <c r="J14" s="2">
        <v>110</v>
      </c>
      <c r="K14" s="2" t="b">
        <v>0</v>
      </c>
      <c r="L14" s="2">
        <v>3</v>
      </c>
      <c r="M14" s="8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1700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200</v>
      </c>
      <c r="AC14" s="2">
        <f t="shared" si="5"/>
        <v>11</v>
      </c>
      <c r="AD14" s="2">
        <f t="shared" si="1"/>
        <v>340</v>
      </c>
      <c r="AE14" s="2">
        <v>0</v>
      </c>
      <c r="AF14" s="2">
        <v>0</v>
      </c>
      <c r="AG14" s="2">
        <v>2011</v>
      </c>
      <c r="AH14" s="21">
        <f t="shared" ref="AH14:AH16" si="13">AI14+AE14</f>
        <v>1289</v>
      </c>
      <c r="AI14" s="21">
        <f>AJ14+AJ16</f>
        <v>1289</v>
      </c>
      <c r="AJ14" s="21">
        <f t="shared" si="7"/>
        <v>849</v>
      </c>
      <c r="AK14" s="8">
        <v>0</v>
      </c>
      <c r="AL14" s="8">
        <f>2*328+291</f>
        <v>947</v>
      </c>
      <c r="AM14" s="2">
        <f t="shared" si="2"/>
        <v>830</v>
      </c>
      <c r="AN14" s="27">
        <f t="shared" si="9"/>
        <v>1777</v>
      </c>
      <c r="AO14" s="2">
        <f t="shared" si="10"/>
        <v>1149</v>
      </c>
      <c r="AP14">
        <f>100+0.2*900+0.1*200</f>
        <v>300</v>
      </c>
      <c r="AQ14" s="9"/>
    </row>
    <row r="15" spans="1:47" x14ac:dyDescent="0.25">
      <c r="A15" s="3">
        <v>5</v>
      </c>
      <c r="B15" s="3">
        <v>5</v>
      </c>
      <c r="C15" s="3" t="b">
        <v>0</v>
      </c>
      <c r="D15" s="3">
        <v>1</v>
      </c>
      <c r="E15" s="3">
        <v>3</v>
      </c>
      <c r="F15" s="3" t="b">
        <v>0</v>
      </c>
      <c r="G15" s="3">
        <v>40</v>
      </c>
      <c r="H15">
        <f t="shared" si="0"/>
        <v>1971</v>
      </c>
      <c r="I15">
        <v>720</v>
      </c>
      <c r="J15">
        <v>110</v>
      </c>
      <c r="K15" t="b">
        <v>0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f t="shared" si="1"/>
        <v>0</v>
      </c>
      <c r="AE15">
        <v>0</v>
      </c>
      <c r="AF15" s="3">
        <v>0</v>
      </c>
      <c r="AG15" s="2">
        <v>2011</v>
      </c>
      <c r="AH15" s="1">
        <f>AI15+AE15</f>
        <v>1289</v>
      </c>
      <c r="AI15" s="1">
        <v>1289</v>
      </c>
      <c r="AJ15" s="1">
        <f t="shared" si="7"/>
        <v>0</v>
      </c>
      <c r="AK15" s="3">
        <v>0</v>
      </c>
      <c r="AL15" s="8">
        <f>2*328+291</f>
        <v>947</v>
      </c>
      <c r="AM15">
        <f t="shared" ref="AM15:AM16" si="14">I15+J15</f>
        <v>830</v>
      </c>
      <c r="AN15" s="26">
        <f t="shared" si="9"/>
        <v>1777</v>
      </c>
      <c r="AO15">
        <f t="shared" si="10"/>
        <v>0</v>
      </c>
      <c r="AP15">
        <v>0</v>
      </c>
      <c r="AQ15" s="9"/>
    </row>
    <row r="16" spans="1:47" x14ac:dyDescent="0.25">
      <c r="A16" s="3">
        <v>5</v>
      </c>
      <c r="B16" s="3">
        <v>5</v>
      </c>
      <c r="C16" s="3" t="b">
        <v>0</v>
      </c>
      <c r="D16" s="3">
        <v>1</v>
      </c>
      <c r="E16" s="3">
        <v>3</v>
      </c>
      <c r="F16" t="b">
        <v>0</v>
      </c>
      <c r="G16" s="3">
        <v>35</v>
      </c>
      <c r="H16">
        <f t="shared" si="0"/>
        <v>1976</v>
      </c>
      <c r="I16">
        <v>720</v>
      </c>
      <c r="J16">
        <v>110</v>
      </c>
      <c r="K16" t="b">
        <v>0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3">
        <v>800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f>0.15*U16</f>
        <v>120</v>
      </c>
      <c r="AE16">
        <v>0</v>
      </c>
      <c r="AF16" s="3">
        <v>0</v>
      </c>
      <c r="AG16" s="2">
        <v>2011</v>
      </c>
      <c r="AH16" s="1">
        <f t="shared" si="13"/>
        <v>1289</v>
      </c>
      <c r="AI16" s="1">
        <v>1289</v>
      </c>
      <c r="AJ16" s="1">
        <f t="shared" si="7"/>
        <v>440</v>
      </c>
      <c r="AK16" s="3">
        <v>0</v>
      </c>
      <c r="AL16" s="8">
        <f>2*328+291</f>
        <v>947</v>
      </c>
      <c r="AM16">
        <f t="shared" si="14"/>
        <v>830</v>
      </c>
      <c r="AN16" s="26">
        <f t="shared" si="9"/>
        <v>1777</v>
      </c>
      <c r="AO16">
        <f t="shared" si="10"/>
        <v>680</v>
      </c>
      <c r="AP16">
        <f>100+0.2*(U16-100)</f>
        <v>240</v>
      </c>
      <c r="AQ16" s="9"/>
    </row>
    <row r="17" spans="1:43" s="2" customFormat="1" x14ac:dyDescent="0.25">
      <c r="A17" s="2">
        <v>6</v>
      </c>
      <c r="B17" s="2">
        <v>6</v>
      </c>
      <c r="C17" s="2" t="b">
        <v>1</v>
      </c>
      <c r="D17" s="2">
        <v>1</v>
      </c>
      <c r="E17" s="2">
        <v>3</v>
      </c>
      <c r="F17" s="2" t="b">
        <v>0</v>
      </c>
      <c r="G17" s="2">
        <v>30</v>
      </c>
      <c r="H17">
        <f t="shared" si="0"/>
        <v>1989</v>
      </c>
      <c r="I17" s="2">
        <v>438</v>
      </c>
      <c r="J17" s="2">
        <v>80</v>
      </c>
      <c r="K17" s="2" t="b">
        <v>1</v>
      </c>
      <c r="L17" s="2">
        <v>1</v>
      </c>
      <c r="M17" s="2">
        <v>1</v>
      </c>
      <c r="N17" s="2">
        <v>2</v>
      </c>
      <c r="O17" s="2">
        <v>2</v>
      </c>
      <c r="P17" s="2">
        <v>2</v>
      </c>
      <c r="Q17" s="2">
        <v>0</v>
      </c>
      <c r="R17" s="2">
        <v>1</v>
      </c>
      <c r="S17" s="2">
        <v>1</v>
      </c>
      <c r="T17" s="2">
        <v>0</v>
      </c>
      <c r="U17" s="2">
        <v>800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f>0.17*U17</f>
        <v>136</v>
      </c>
      <c r="AE17" s="2">
        <f>2*194</f>
        <v>388</v>
      </c>
      <c r="AF17" s="2">
        <v>0</v>
      </c>
      <c r="AG17" s="2">
        <v>2019</v>
      </c>
      <c r="AH17" s="1">
        <f>AI17+AE17</f>
        <v>812</v>
      </c>
      <c r="AI17" s="21">
        <f>AJ17+AJ19</f>
        <v>424</v>
      </c>
      <c r="AJ17" s="1">
        <f t="shared" si="7"/>
        <v>424</v>
      </c>
      <c r="AK17" s="3">
        <v>0.36</v>
      </c>
      <c r="AL17">
        <f>(1+AK17)*424+(245+302)</f>
        <v>1123.6399999999999</v>
      </c>
      <c r="AM17">
        <f t="shared" ref="AM17:AM19" si="15">I17+J17</f>
        <v>518</v>
      </c>
      <c r="AN17" s="26">
        <f>AL17+AM17</f>
        <v>1641.6399999999999</v>
      </c>
      <c r="AO17">
        <f>U17-AB17-AC17-AD17</f>
        <v>664</v>
      </c>
      <c r="AP17">
        <f t="shared" ref="AP17" si="16">100+0.2*(U17-100)</f>
        <v>240</v>
      </c>
      <c r="AQ17" s="10"/>
    </row>
    <row r="18" spans="1:43" x14ac:dyDescent="0.25">
      <c r="A18" s="3">
        <v>6</v>
      </c>
      <c r="B18" s="3">
        <v>6</v>
      </c>
      <c r="C18" s="3" t="b">
        <v>0</v>
      </c>
      <c r="D18" s="3">
        <v>1</v>
      </c>
      <c r="E18" s="3">
        <v>3</v>
      </c>
      <c r="F18" s="3" t="b">
        <v>1</v>
      </c>
      <c r="G18" s="3">
        <v>8</v>
      </c>
      <c r="H18">
        <f t="shared" si="0"/>
        <v>2011</v>
      </c>
      <c r="I18" s="3">
        <v>438</v>
      </c>
      <c r="J18" s="3">
        <v>80</v>
      </c>
      <c r="K18" s="3" t="b">
        <v>1</v>
      </c>
      <c r="L18">
        <v>1</v>
      </c>
      <c r="M18">
        <v>1</v>
      </c>
      <c r="N18">
        <v>2</v>
      </c>
      <c r="O18">
        <v>2</v>
      </c>
      <c r="P18">
        <v>2</v>
      </c>
      <c r="Q18">
        <v>0</v>
      </c>
      <c r="R18">
        <v>1</v>
      </c>
      <c r="S18">
        <v>1</v>
      </c>
      <c r="T18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388</v>
      </c>
      <c r="AF18" s="3">
        <v>0</v>
      </c>
      <c r="AG18" s="3">
        <v>2019</v>
      </c>
      <c r="AH18" s="1">
        <f t="shared" ref="AH18:AH19" si="17">AI18+AE18</f>
        <v>812</v>
      </c>
      <c r="AI18" s="1">
        <v>424</v>
      </c>
      <c r="AJ18" s="1">
        <f t="shared" si="7"/>
        <v>0</v>
      </c>
      <c r="AK18" s="3">
        <v>0.36</v>
      </c>
      <c r="AL18">
        <f t="shared" ref="AL18:AL19" si="18">(1+AK18)*424+(245+302)</f>
        <v>1123.6399999999999</v>
      </c>
      <c r="AM18">
        <f t="shared" si="15"/>
        <v>518</v>
      </c>
      <c r="AN18" s="26">
        <f t="shared" ref="AN18:AN19" si="19">AL18+AM18</f>
        <v>1641.6399999999999</v>
      </c>
      <c r="AO18">
        <f t="shared" ref="AO18:AO19" si="20">U18-AB18-AC18-AD18</f>
        <v>0</v>
      </c>
      <c r="AP18">
        <v>0</v>
      </c>
      <c r="AQ18" s="9"/>
    </row>
    <row r="19" spans="1:43" x14ac:dyDescent="0.25">
      <c r="A19" s="3">
        <v>6</v>
      </c>
      <c r="B19" s="3">
        <v>6</v>
      </c>
      <c r="C19" s="3" t="b">
        <v>0</v>
      </c>
      <c r="D19" s="3">
        <v>1</v>
      </c>
      <c r="E19" s="3">
        <v>3</v>
      </c>
      <c r="F19" s="3" t="b">
        <v>1</v>
      </c>
      <c r="G19" s="3">
        <v>3</v>
      </c>
      <c r="H19">
        <f>AG19-G19</f>
        <v>2016</v>
      </c>
      <c r="I19" s="3">
        <v>438</v>
      </c>
      <c r="J19" s="3">
        <v>80</v>
      </c>
      <c r="K19" s="3" t="b">
        <v>1</v>
      </c>
      <c r="L19">
        <v>1</v>
      </c>
      <c r="M19">
        <v>1</v>
      </c>
      <c r="N19">
        <v>2</v>
      </c>
      <c r="O19">
        <v>2</v>
      </c>
      <c r="P19">
        <v>2</v>
      </c>
      <c r="Q19">
        <v>0</v>
      </c>
      <c r="R19">
        <v>1</v>
      </c>
      <c r="S19">
        <v>1</v>
      </c>
      <c r="T19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388</v>
      </c>
      <c r="AF19" s="3">
        <v>0</v>
      </c>
      <c r="AG19" s="3">
        <v>2019</v>
      </c>
      <c r="AH19" s="1">
        <f t="shared" si="17"/>
        <v>812</v>
      </c>
      <c r="AI19" s="1">
        <v>424</v>
      </c>
      <c r="AJ19" s="1">
        <f t="shared" si="7"/>
        <v>0</v>
      </c>
      <c r="AK19" s="3">
        <v>0.36</v>
      </c>
      <c r="AL19">
        <f t="shared" si="18"/>
        <v>1123.6399999999999</v>
      </c>
      <c r="AM19">
        <f t="shared" si="15"/>
        <v>518</v>
      </c>
      <c r="AN19" s="26">
        <f t="shared" si="19"/>
        <v>1641.6399999999999</v>
      </c>
      <c r="AO19">
        <f t="shared" si="20"/>
        <v>0</v>
      </c>
      <c r="AP19">
        <v>0</v>
      </c>
      <c r="AQ19" s="9"/>
    </row>
    <row r="20" spans="1:43" x14ac:dyDescent="0.25">
      <c r="AK20" s="25"/>
      <c r="AN20" s="9"/>
      <c r="AQ20" s="9"/>
    </row>
    <row r="21" spans="1:43" x14ac:dyDescent="0.25">
      <c r="AK21" s="25"/>
      <c r="AN21" s="9"/>
      <c r="AQ21" s="9"/>
    </row>
    <row r="22" spans="1:43" x14ac:dyDescent="0.25">
      <c r="AK22" s="25"/>
      <c r="AN22" s="9"/>
      <c r="AQ22" s="9"/>
    </row>
    <row r="23" spans="1:43" x14ac:dyDescent="0.25">
      <c r="AN23" s="9"/>
      <c r="AQ23" s="9"/>
    </row>
    <row r="24" spans="1:43" x14ac:dyDescent="0.25">
      <c r="AN24" s="9"/>
      <c r="AQ24" s="9"/>
    </row>
    <row r="25" spans="1:43" x14ac:dyDescent="0.25">
      <c r="AN25" s="9"/>
      <c r="AQ25" s="9"/>
    </row>
    <row r="26" spans="1:43" x14ac:dyDescent="0.25">
      <c r="AN26" s="9"/>
      <c r="AQ26" s="9"/>
    </row>
    <row r="27" spans="1:43" x14ac:dyDescent="0.25">
      <c r="AN27" s="9"/>
      <c r="AQ27" s="9"/>
    </row>
    <row r="28" spans="1:43" x14ac:dyDescent="0.25">
      <c r="AN28" s="9"/>
      <c r="AQ28" s="9"/>
    </row>
    <row r="29" spans="1:43" x14ac:dyDescent="0.25">
      <c r="AN29" s="9"/>
      <c r="AQ2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2019-01-17T12:22:50Z</dcterms:modified>
</cp:coreProperties>
</file>