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2" i="1"/>
  <c r="AC5" i="1" l="1"/>
  <c r="F3" i="1" l="1"/>
  <c r="F4" i="1"/>
  <c r="F5" i="1"/>
  <c r="F6" i="1"/>
  <c r="F7" i="1"/>
  <c r="F8" i="1"/>
  <c r="F9" i="1"/>
  <c r="F10" i="1"/>
  <c r="F11" i="1"/>
  <c r="F12" i="1"/>
  <c r="F13" i="1"/>
  <c r="F2" i="1"/>
  <c r="AC10" i="1" l="1"/>
  <c r="AC11" i="1"/>
  <c r="AC12" i="1"/>
  <c r="AC13" i="1"/>
  <c r="AC9" i="1"/>
  <c r="AI9" i="1"/>
  <c r="AI10" i="1"/>
  <c r="AI11" i="1"/>
  <c r="AI12" i="1"/>
  <c r="AI13" i="1"/>
  <c r="AG10" i="1"/>
  <c r="AG11" i="1"/>
  <c r="AG12" i="1"/>
  <c r="AG13" i="1"/>
  <c r="AG9" i="1"/>
  <c r="AF3" i="1"/>
  <c r="AF4" i="1"/>
  <c r="AF5" i="1"/>
  <c r="AG5" i="1" s="1"/>
  <c r="AI5" i="1" s="1"/>
  <c r="AO5" i="1" s="1"/>
  <c r="AF6" i="1"/>
  <c r="AF7" i="1"/>
  <c r="AG7" i="1" s="1"/>
  <c r="AI7" i="1" s="1"/>
  <c r="AO7" i="1" s="1"/>
  <c r="AC7" i="1" s="1"/>
  <c r="AF8" i="1"/>
  <c r="AF9" i="1"/>
  <c r="AF10" i="1"/>
  <c r="AF11" i="1"/>
  <c r="AF12" i="1"/>
  <c r="AF13" i="1"/>
  <c r="AF2" i="1"/>
  <c r="AG2" i="1" s="1"/>
  <c r="AI2" i="1" s="1"/>
  <c r="AO2" i="1" s="1"/>
  <c r="AC2" i="1" s="1"/>
  <c r="A2" i="1"/>
  <c r="AG8" i="1" l="1"/>
  <c r="AI8" i="1" s="1"/>
  <c r="AO8" i="1" s="1"/>
  <c r="AC8" i="1" s="1"/>
  <c r="AG6" i="1"/>
  <c r="AI6" i="1" s="1"/>
  <c r="AO6" i="1" s="1"/>
  <c r="AC6" i="1" s="1"/>
  <c r="AG4" i="1"/>
  <c r="AI4" i="1" s="1"/>
  <c r="AO4" i="1" s="1"/>
  <c r="AC4" i="1" s="1"/>
  <c r="AG3" i="1"/>
  <c r="AI3" i="1" s="1"/>
  <c r="AO3" i="1" s="1"/>
  <c r="AC3" i="1" s="1"/>
</calcChain>
</file>

<file path=xl/comments1.xml><?xml version="1.0" encoding="utf-8"?>
<comments xmlns="http://schemas.openxmlformats.org/spreadsheetml/2006/main">
  <authors>
    <author>Author</author>
  </authors>
  <commentList>
    <comment ref="AK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L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K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L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das arbeitende Kind</t>
        </r>
      </text>
    </comment>
    <comment ref="AK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L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Behinderung
</t>
        </r>
      </text>
    </comment>
    <comment ref="A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Alleinerziehende mit 1 Kind unter 11 Jahren
</t>
        </r>
      </text>
    </comment>
  </commentList>
</comments>
</file>

<file path=xl/sharedStrings.xml><?xml version="1.0" encoding="utf-8"?>
<sst xmlns="http://schemas.openxmlformats.org/spreadsheetml/2006/main" count="41" uniqueCount="41">
  <si>
    <t>hid</t>
  </si>
  <si>
    <t>tu_id</t>
  </si>
  <si>
    <t>gross_e5</t>
  </si>
  <si>
    <t>year</t>
  </si>
  <si>
    <t>m_pensions</t>
  </si>
  <si>
    <t>ertragsanteil</t>
  </si>
  <si>
    <t>m_alg1</t>
  </si>
  <si>
    <t>m_transfers</t>
  </si>
  <si>
    <t>gross_e1</t>
  </si>
  <si>
    <t>gross_e4</t>
  </si>
  <si>
    <t>gross_e6</t>
  </si>
  <si>
    <t>incometax</t>
  </si>
  <si>
    <t>rvbeit</t>
  </si>
  <si>
    <t>gkvbeit</t>
  </si>
  <si>
    <t>child</t>
  </si>
  <si>
    <t>wg_abzuege</t>
  </si>
  <si>
    <t>wg_incdeduct</t>
  </si>
  <si>
    <t>handcap_degree</t>
  </si>
  <si>
    <t>m_wage</t>
  </si>
  <si>
    <t>alleinerz</t>
  </si>
  <si>
    <t>hhsize</t>
  </si>
  <si>
    <t>hh_korr</t>
  </si>
  <si>
    <t>heizkost</t>
  </si>
  <si>
    <t>a</t>
  </si>
  <si>
    <t>b</t>
  </si>
  <si>
    <t>c</t>
  </si>
  <si>
    <t>divdy</t>
  </si>
  <si>
    <t>head_tu</t>
  </si>
  <si>
    <t>Y</t>
  </si>
  <si>
    <t>M</t>
  </si>
  <si>
    <t>max_rent</t>
  </si>
  <si>
    <t>min_rent</t>
  </si>
  <si>
    <t>cnstyr</t>
  </si>
  <si>
    <t>wg_grossY_otherinc</t>
  </si>
  <si>
    <t>wginc_tu</t>
  </si>
  <si>
    <t>child11_num_tu</t>
  </si>
  <si>
    <t>wgY</t>
  </si>
  <si>
    <t>miete</t>
  </si>
  <si>
    <t>wohngeld_basis_hh</t>
  </si>
  <si>
    <t>hhsize_tu</t>
  </si>
  <si>
    <t>uhv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</si>
</sst>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0" xfId="0" applyFill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7"/>
  <sheetViews>
    <sheetView tabSelected="1" topLeftCell="N1" zoomScale="115" zoomScaleNormal="115" workbookViewId="0">
      <selection activeCell="S7" sqref="S7"/>
    </sheetView>
  </sheetViews>
  <sheetFormatPr defaultRowHeight="15" x14ac:dyDescent="0.25"/>
  <cols>
    <col min="29" max="29" width="15.7109375" customWidth="1"/>
    <col min="31" max="31" width="12.5703125" customWidth="1"/>
    <col min="32" max="33" width="14.7109375" customWidth="1"/>
    <col min="34" max="34" width="16.140625" customWidth="1"/>
    <col min="35" max="35" width="9.28515625" customWidth="1"/>
  </cols>
  <sheetData>
    <row r="1" spans="1:42" x14ac:dyDescent="0.25">
      <c r="A1" t="s">
        <v>0</v>
      </c>
      <c r="B1" t="s">
        <v>1</v>
      </c>
      <c r="C1" t="s">
        <v>27</v>
      </c>
      <c r="D1" t="s">
        <v>21</v>
      </c>
      <c r="E1" t="s">
        <v>20</v>
      </c>
      <c r="F1" t="s">
        <v>39</v>
      </c>
      <c r="G1" t="s">
        <v>14</v>
      </c>
      <c r="H1" t="s">
        <v>37</v>
      </c>
      <c r="I1" t="s">
        <v>22</v>
      </c>
      <c r="J1" t="s">
        <v>19</v>
      </c>
      <c r="K1" t="s">
        <v>35</v>
      </c>
      <c r="L1" t="s">
        <v>32</v>
      </c>
      <c r="M1" t="s">
        <v>18</v>
      </c>
      <c r="N1" t="s">
        <v>4</v>
      </c>
      <c r="O1" t="s">
        <v>5</v>
      </c>
      <c r="P1" t="s">
        <v>6</v>
      </c>
      <c r="Q1" t="s">
        <v>7</v>
      </c>
      <c r="R1" t="s">
        <v>40</v>
      </c>
      <c r="S1" t="s">
        <v>8</v>
      </c>
      <c r="T1" t="s">
        <v>9</v>
      </c>
      <c r="U1" t="s">
        <v>2</v>
      </c>
      <c r="V1" t="s">
        <v>10</v>
      </c>
      <c r="W1" t="s">
        <v>11</v>
      </c>
      <c r="X1" t="s">
        <v>12</v>
      </c>
      <c r="Y1" t="s">
        <v>13</v>
      </c>
      <c r="Z1" t="s">
        <v>17</v>
      </c>
      <c r="AA1" t="s">
        <v>26</v>
      </c>
      <c r="AB1" t="s">
        <v>3</v>
      </c>
      <c r="AC1" s="1" t="s">
        <v>38</v>
      </c>
      <c r="AE1" t="s">
        <v>15</v>
      </c>
      <c r="AF1" t="s">
        <v>33</v>
      </c>
      <c r="AG1" t="s">
        <v>34</v>
      </c>
      <c r="AH1" t="s">
        <v>16</v>
      </c>
      <c r="AI1" t="s">
        <v>36</v>
      </c>
      <c r="AJ1" t="s">
        <v>23</v>
      </c>
      <c r="AK1" t="s">
        <v>24</v>
      </c>
      <c r="AL1" t="s">
        <v>25</v>
      </c>
      <c r="AM1" t="s">
        <v>30</v>
      </c>
      <c r="AN1" t="s">
        <v>31</v>
      </c>
      <c r="AO1" t="s">
        <v>28</v>
      </c>
      <c r="AP1" t="s">
        <v>29</v>
      </c>
    </row>
    <row r="2" spans="1:42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>
        <f>E2</f>
        <v>3</v>
      </c>
      <c r="G2" t="b">
        <v>0</v>
      </c>
      <c r="H2">
        <v>700</v>
      </c>
      <c r="I2">
        <v>100</v>
      </c>
      <c r="J2" t="b">
        <v>0</v>
      </c>
      <c r="K2">
        <v>1</v>
      </c>
      <c r="L2">
        <v>3</v>
      </c>
      <c r="M2">
        <v>2000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25000</v>
      </c>
      <c r="U2">
        <v>1000</v>
      </c>
      <c r="V2">
        <v>0</v>
      </c>
      <c r="W2">
        <v>1000</v>
      </c>
      <c r="X2">
        <v>100</v>
      </c>
      <c r="Y2">
        <v>80</v>
      </c>
      <c r="Z2">
        <v>0</v>
      </c>
      <c r="AA2">
        <v>0</v>
      </c>
      <c r="AB2">
        <v>2016</v>
      </c>
      <c r="AC2" s="13">
        <f>1.15*(AP2-((AJ2+(AK2*AP2)+(AL2*AO2))*AO2))</f>
        <v>60.43528875000009</v>
      </c>
      <c r="AE2">
        <v>0.3</v>
      </c>
      <c r="AF2" s="10">
        <f>(S2+T2+U2+V2)/12+P2+Q2+(N2*O2)</f>
        <v>2166.6666666666665</v>
      </c>
      <c r="AG2" s="10">
        <f>SUM($AF$2:$AF$4)</f>
        <v>2166.6666666666665</v>
      </c>
      <c r="AH2">
        <v>100</v>
      </c>
      <c r="AI2" s="12">
        <f>MAX(ROUND((1-AE2)*MAX(0,AG2-AH2)+4,-1)-5,0)</f>
        <v>1445</v>
      </c>
      <c r="AJ2">
        <v>0.02</v>
      </c>
      <c r="AK2" s="5">
        <v>3.8000000000000002E-4</v>
      </c>
      <c r="AL2" s="5">
        <v>8.2999999999999998E-5</v>
      </c>
      <c r="AM2">
        <v>563</v>
      </c>
      <c r="AN2">
        <v>70</v>
      </c>
      <c r="AO2" s="12">
        <f>AI2</f>
        <v>1445</v>
      </c>
      <c r="AP2">
        <f>ROUND(MAX(MIN(H2,AM2),AN2)+4,-1)-5</f>
        <v>565</v>
      </c>
    </row>
    <row r="3" spans="1:42" x14ac:dyDescent="0.25">
      <c r="A3">
        <v>1</v>
      </c>
      <c r="B3">
        <v>1</v>
      </c>
      <c r="C3" t="b">
        <v>0</v>
      </c>
      <c r="D3">
        <v>1</v>
      </c>
      <c r="E3">
        <v>3</v>
      </c>
      <c r="F3">
        <f t="shared" ref="F3:F13" si="0">E3</f>
        <v>3</v>
      </c>
      <c r="G3" t="b">
        <v>0</v>
      </c>
      <c r="H3">
        <v>700</v>
      </c>
      <c r="I3">
        <v>100</v>
      </c>
      <c r="J3" t="b">
        <v>0</v>
      </c>
      <c r="K3">
        <v>1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2016</v>
      </c>
      <c r="AC3" s="13">
        <f t="shared" ref="AC3:AC4" si="1">1.15*(AP3-((AJ3+(AK3*AP3)+(AL3*AO3))*AO3))</f>
        <v>60.43528875000009</v>
      </c>
      <c r="AE3">
        <v>0.3</v>
      </c>
      <c r="AF3" s="10">
        <f t="shared" ref="AF3:AF13" si="2">(S3+T3+U3+V3)/12+P3+Q3+(N3*O3)</f>
        <v>0</v>
      </c>
      <c r="AG3" s="10">
        <f>SUM($AF$2:$AF$4)</f>
        <v>2166.6666666666665</v>
      </c>
      <c r="AH3">
        <v>100</v>
      </c>
      <c r="AI3" s="12">
        <f t="shared" ref="AI3:AI13" si="3">MAX(ROUND((1-AE3)*MAX(0,AG3-AH3)+4,-1)-5,0)</f>
        <v>1445</v>
      </c>
      <c r="AJ3">
        <v>0.02</v>
      </c>
      <c r="AK3" s="5">
        <v>3.8000000000000002E-4</v>
      </c>
      <c r="AL3" s="5">
        <v>8.2999999999999998E-5</v>
      </c>
      <c r="AM3">
        <v>563</v>
      </c>
      <c r="AN3">
        <v>70</v>
      </c>
      <c r="AO3" s="12">
        <f t="shared" ref="AO3:AO8" si="4">AI3</f>
        <v>1445</v>
      </c>
      <c r="AP3">
        <f t="shared" ref="AP3:AP13" si="5">ROUND(MAX(MIN(H3,AM3),AN3)+4,-1)-5</f>
        <v>565</v>
      </c>
    </row>
    <row r="4" spans="1:42" x14ac:dyDescent="0.25">
      <c r="A4">
        <v>1</v>
      </c>
      <c r="B4">
        <v>1</v>
      </c>
      <c r="C4" t="b">
        <v>0</v>
      </c>
      <c r="D4">
        <v>1</v>
      </c>
      <c r="E4">
        <v>3</v>
      </c>
      <c r="F4">
        <f t="shared" si="0"/>
        <v>3</v>
      </c>
      <c r="G4" t="b">
        <v>1</v>
      </c>
      <c r="H4">
        <v>700</v>
      </c>
      <c r="I4">
        <v>100</v>
      </c>
      <c r="J4" t="b">
        <v>0</v>
      </c>
      <c r="K4">
        <v>1</v>
      </c>
      <c r="L4">
        <v>3</v>
      </c>
      <c r="M4">
        <v>200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2016</v>
      </c>
      <c r="AC4" s="13">
        <f t="shared" si="1"/>
        <v>60.43528875000009</v>
      </c>
      <c r="AE4">
        <v>0.3</v>
      </c>
      <c r="AF4" s="10">
        <f t="shared" si="2"/>
        <v>0</v>
      </c>
      <c r="AG4" s="10">
        <f>SUM($AF$2:$AF$4)</f>
        <v>2166.6666666666665</v>
      </c>
      <c r="AH4">
        <v>100</v>
      </c>
      <c r="AI4" s="12">
        <f t="shared" si="3"/>
        <v>1445</v>
      </c>
      <c r="AJ4">
        <v>0.02</v>
      </c>
      <c r="AK4" s="5">
        <v>3.8000000000000002E-4</v>
      </c>
      <c r="AL4" s="5">
        <v>8.2999999999999998E-5</v>
      </c>
      <c r="AM4">
        <v>563</v>
      </c>
      <c r="AN4">
        <v>70</v>
      </c>
      <c r="AO4" s="12">
        <f t="shared" si="4"/>
        <v>1445</v>
      </c>
      <c r="AP4">
        <f t="shared" si="5"/>
        <v>565</v>
      </c>
    </row>
    <row r="5" spans="1:42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>
        <f t="shared" si="0"/>
        <v>2</v>
      </c>
      <c r="G5" s="2" t="b">
        <v>0</v>
      </c>
      <c r="H5" s="2">
        <v>400</v>
      </c>
      <c r="I5" s="2">
        <v>80</v>
      </c>
      <c r="J5" s="2" t="b">
        <v>0</v>
      </c>
      <c r="K5" s="2">
        <v>0</v>
      </c>
      <c r="L5" s="2">
        <v>3</v>
      </c>
      <c r="M5" s="2">
        <v>800</v>
      </c>
      <c r="N5" s="2">
        <v>0</v>
      </c>
      <c r="O5" s="2">
        <v>0</v>
      </c>
      <c r="P5" s="2">
        <v>0</v>
      </c>
      <c r="Q5" s="2">
        <v>100</v>
      </c>
      <c r="R5" s="2">
        <v>0</v>
      </c>
      <c r="S5" s="2">
        <v>0</v>
      </c>
      <c r="T5" s="2">
        <v>10000</v>
      </c>
      <c r="U5" s="2">
        <v>0</v>
      </c>
      <c r="V5" s="2">
        <v>0</v>
      </c>
      <c r="W5" s="2">
        <v>0</v>
      </c>
      <c r="X5" s="2">
        <v>100</v>
      </c>
      <c r="Y5" s="2">
        <v>80</v>
      </c>
      <c r="Z5" s="2">
        <v>50</v>
      </c>
      <c r="AA5" s="2">
        <v>0</v>
      </c>
      <c r="AB5" s="2">
        <v>2013</v>
      </c>
      <c r="AC5" s="13">
        <f>1.08*(AP5-((AJ5+(AK5*AP5)+(AL5*AO5))*AO5))</f>
        <v>191.51471817000001</v>
      </c>
      <c r="AD5" s="2"/>
      <c r="AE5" s="2">
        <v>0.2</v>
      </c>
      <c r="AF5" s="11">
        <f t="shared" si="2"/>
        <v>933.33333333333337</v>
      </c>
      <c r="AG5" s="10">
        <f>SUM($AF$5:$AF$6)</f>
        <v>933.33333333333337</v>
      </c>
      <c r="AH5" s="2">
        <v>100</v>
      </c>
      <c r="AI5" s="12">
        <f t="shared" si="3"/>
        <v>665</v>
      </c>
      <c r="AJ5" s="9">
        <v>5.7000000000000002E-2</v>
      </c>
      <c r="AK5" s="9">
        <v>5.7609999999999996E-4</v>
      </c>
      <c r="AL5" s="9">
        <v>6.4309999999999999E-5</v>
      </c>
      <c r="AM5" s="3">
        <v>402</v>
      </c>
      <c r="AN5" s="3">
        <v>55</v>
      </c>
      <c r="AO5" s="12">
        <f t="shared" si="4"/>
        <v>665</v>
      </c>
      <c r="AP5">
        <f t="shared" si="5"/>
        <v>395</v>
      </c>
    </row>
    <row r="6" spans="1:42" x14ac:dyDescent="0.25">
      <c r="A6">
        <v>2</v>
      </c>
      <c r="B6">
        <v>2</v>
      </c>
      <c r="C6" t="b">
        <v>0</v>
      </c>
      <c r="D6">
        <v>1</v>
      </c>
      <c r="E6">
        <v>2</v>
      </c>
      <c r="F6">
        <f t="shared" si="0"/>
        <v>2</v>
      </c>
      <c r="G6" s="3" t="b">
        <v>0</v>
      </c>
      <c r="H6" s="7">
        <v>400</v>
      </c>
      <c r="I6" s="7">
        <v>80</v>
      </c>
      <c r="J6" s="8" t="b">
        <v>0</v>
      </c>
      <c r="K6" s="8">
        <v>0</v>
      </c>
      <c r="L6" s="8">
        <v>3</v>
      </c>
      <c r="M6" s="8">
        <v>0</v>
      </c>
      <c r="N6" s="7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>
        <v>0</v>
      </c>
      <c r="AB6" s="3">
        <v>2013</v>
      </c>
      <c r="AC6" s="13">
        <f>1.08*(AP6-((AJ6+(AK6*AP6)+(AL6*AO6))*AO6))</f>
        <v>191.51471817000001</v>
      </c>
      <c r="AE6" s="3">
        <v>0.2</v>
      </c>
      <c r="AF6" s="10">
        <f t="shared" si="2"/>
        <v>0</v>
      </c>
      <c r="AG6" s="10">
        <f>SUM($AF$5:$AF$6)</f>
        <v>933.33333333333337</v>
      </c>
      <c r="AH6" s="3">
        <v>100</v>
      </c>
      <c r="AI6" s="12">
        <f t="shared" si="3"/>
        <v>665</v>
      </c>
      <c r="AJ6" s="6">
        <v>5.7000000000000002E-2</v>
      </c>
      <c r="AK6" s="6">
        <v>5.7609999999999996E-4</v>
      </c>
      <c r="AL6" s="6">
        <v>6.4309999999999999E-5</v>
      </c>
      <c r="AM6" s="3">
        <v>402</v>
      </c>
      <c r="AN6" s="3">
        <v>55</v>
      </c>
      <c r="AO6" s="12">
        <f t="shared" si="4"/>
        <v>665</v>
      </c>
      <c r="AP6">
        <f t="shared" si="5"/>
        <v>395</v>
      </c>
    </row>
    <row r="7" spans="1:42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>
        <f t="shared" si="0"/>
        <v>2</v>
      </c>
      <c r="G7" s="2" t="b">
        <v>0</v>
      </c>
      <c r="H7" s="2">
        <v>400</v>
      </c>
      <c r="I7" s="2">
        <v>80</v>
      </c>
      <c r="J7" s="2" t="b">
        <v>1</v>
      </c>
      <c r="K7" s="2">
        <v>1</v>
      </c>
      <c r="L7" s="2">
        <v>3</v>
      </c>
      <c r="M7" s="2">
        <v>1000</v>
      </c>
      <c r="N7" s="2">
        <v>0</v>
      </c>
      <c r="O7" s="2">
        <v>0</v>
      </c>
      <c r="P7" s="2">
        <v>0</v>
      </c>
      <c r="Q7" s="2">
        <v>250</v>
      </c>
      <c r="R7" s="2">
        <v>0</v>
      </c>
      <c r="S7" s="2">
        <v>0</v>
      </c>
      <c r="T7" s="2">
        <v>16000</v>
      </c>
      <c r="U7" s="2">
        <v>0</v>
      </c>
      <c r="V7" s="2">
        <v>0</v>
      </c>
      <c r="W7" s="2">
        <v>1000</v>
      </c>
      <c r="X7" s="2">
        <v>100</v>
      </c>
      <c r="Y7" s="2">
        <v>80</v>
      </c>
      <c r="Z7" s="2">
        <v>0</v>
      </c>
      <c r="AA7" s="2">
        <v>0</v>
      </c>
      <c r="AB7" s="2">
        <v>2009</v>
      </c>
      <c r="AC7" s="13">
        <f t="shared" ref="AC7:AC8" si="6">1.08*(AP7-((AJ7+(AK7*AP7)+(AL7*AO7))*AO7))</f>
        <v>15.962717249999999</v>
      </c>
      <c r="AD7" s="2"/>
      <c r="AE7" s="2">
        <v>0.3</v>
      </c>
      <c r="AF7" s="11">
        <f t="shared" si="2"/>
        <v>1583.3333333333333</v>
      </c>
      <c r="AG7" s="10">
        <f>SUM($AF$7:$AF$8)</f>
        <v>1583.3333333333333</v>
      </c>
      <c r="AH7" s="2">
        <v>50</v>
      </c>
      <c r="AI7" s="12">
        <f t="shared" si="3"/>
        <v>1075</v>
      </c>
      <c r="AJ7" s="9">
        <v>5.7000000000000002E-2</v>
      </c>
      <c r="AK7" s="9">
        <v>5.7609999999999996E-4</v>
      </c>
      <c r="AL7" s="9">
        <v>6.4309999999999999E-5</v>
      </c>
      <c r="AM7" s="3">
        <v>402</v>
      </c>
      <c r="AN7" s="3">
        <v>55</v>
      </c>
      <c r="AO7" s="12">
        <f t="shared" si="4"/>
        <v>1075</v>
      </c>
      <c r="AP7">
        <f t="shared" si="5"/>
        <v>395</v>
      </c>
    </row>
    <row r="8" spans="1:42" x14ac:dyDescent="0.25">
      <c r="A8">
        <v>3</v>
      </c>
      <c r="B8">
        <v>3</v>
      </c>
      <c r="C8" t="b">
        <v>0</v>
      </c>
      <c r="D8">
        <v>1</v>
      </c>
      <c r="E8" s="3">
        <v>2</v>
      </c>
      <c r="F8">
        <f t="shared" si="0"/>
        <v>2</v>
      </c>
      <c r="G8" s="3" t="b">
        <v>1</v>
      </c>
      <c r="H8" s="3">
        <v>400</v>
      </c>
      <c r="I8" s="3">
        <v>80</v>
      </c>
      <c r="J8" t="b">
        <v>1</v>
      </c>
      <c r="K8" s="3">
        <v>1</v>
      </c>
      <c r="L8" s="3">
        <v>3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2009</v>
      </c>
      <c r="AC8" s="13">
        <f t="shared" si="6"/>
        <v>15.962717249999999</v>
      </c>
      <c r="AE8" s="3">
        <v>0.3</v>
      </c>
      <c r="AF8" s="10">
        <f t="shared" si="2"/>
        <v>0</v>
      </c>
      <c r="AG8" s="10">
        <f>SUM($AF$7:$AF$8)</f>
        <v>1583.3333333333333</v>
      </c>
      <c r="AH8" s="3">
        <v>50</v>
      </c>
      <c r="AI8" s="12">
        <f t="shared" si="3"/>
        <v>1075</v>
      </c>
      <c r="AJ8" s="6">
        <v>5.7000000000000002E-2</v>
      </c>
      <c r="AK8" s="6">
        <v>5.7609999999999996E-4</v>
      </c>
      <c r="AL8" s="6">
        <v>6.4309999999999999E-5</v>
      </c>
      <c r="AM8" s="3">
        <v>402</v>
      </c>
      <c r="AN8" s="3">
        <v>55</v>
      </c>
      <c r="AO8" s="12">
        <f t="shared" si="4"/>
        <v>1075</v>
      </c>
      <c r="AP8">
        <f t="shared" si="5"/>
        <v>395</v>
      </c>
    </row>
    <row r="9" spans="1:42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>
        <f t="shared" si="0"/>
        <v>5</v>
      </c>
      <c r="G9" s="2" t="b">
        <v>0</v>
      </c>
      <c r="H9" s="2">
        <v>850</v>
      </c>
      <c r="I9" s="2">
        <v>120</v>
      </c>
      <c r="J9" s="2" t="b">
        <v>0</v>
      </c>
      <c r="K9" s="2">
        <v>2</v>
      </c>
      <c r="L9" s="9">
        <v>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50</v>
      </c>
      <c r="Y9" s="2">
        <v>0</v>
      </c>
      <c r="Z9" s="2">
        <v>0</v>
      </c>
      <c r="AA9" s="2">
        <v>0</v>
      </c>
      <c r="AB9" s="2">
        <v>2006</v>
      </c>
      <c r="AC9" s="13">
        <f>(AP9-((AJ9+(AK9*AP9)+(AL9*AO9))*AO9))</f>
        <v>504.25435025000002</v>
      </c>
      <c r="AD9" s="2"/>
      <c r="AE9" s="2">
        <v>0.1</v>
      </c>
      <c r="AF9" s="11">
        <f t="shared" si="2"/>
        <v>0</v>
      </c>
      <c r="AG9" s="11">
        <f>SUM($AF$9:$AF$13)</f>
        <v>0</v>
      </c>
      <c r="AH9" s="2">
        <v>0</v>
      </c>
      <c r="AI9" s="12">
        <f t="shared" si="3"/>
        <v>0</v>
      </c>
      <c r="AJ9">
        <v>4.2000000000000003E-2</v>
      </c>
      <c r="AK9">
        <v>3.48E-4</v>
      </c>
      <c r="AL9" s="5">
        <v>2.1509999999999999E-5</v>
      </c>
      <c r="AM9" s="3">
        <v>580</v>
      </c>
      <c r="AN9">
        <v>32.5</v>
      </c>
      <c r="AO9" s="12">
        <v>285</v>
      </c>
      <c r="AP9">
        <f t="shared" si="5"/>
        <v>575</v>
      </c>
    </row>
    <row r="10" spans="1:42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>
        <f t="shared" si="0"/>
        <v>5</v>
      </c>
      <c r="G10" s="3" t="b">
        <v>0</v>
      </c>
      <c r="H10" s="4">
        <v>850</v>
      </c>
      <c r="I10" s="4">
        <v>120</v>
      </c>
      <c r="J10" t="b">
        <v>0</v>
      </c>
      <c r="K10" s="3">
        <v>2</v>
      </c>
      <c r="L10" s="3">
        <v>3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4">
        <v>2006</v>
      </c>
      <c r="AC10" s="13">
        <f t="shared" ref="AC10:AC13" si="7">(AP10-((AJ10+(AK10*AP10)+(AL10*AO10))*AO10))</f>
        <v>504.25435025000002</v>
      </c>
      <c r="AE10" s="3">
        <v>0.1</v>
      </c>
      <c r="AF10" s="10">
        <f t="shared" si="2"/>
        <v>0</v>
      </c>
      <c r="AG10" s="10">
        <f t="shared" ref="AG10:AG13" si="8">SUM($AF$9:$AF$13)</f>
        <v>0</v>
      </c>
      <c r="AH10" s="3">
        <v>0</v>
      </c>
      <c r="AI10" s="12">
        <f t="shared" si="3"/>
        <v>0</v>
      </c>
      <c r="AJ10">
        <v>4.2000000000000003E-2</v>
      </c>
      <c r="AK10">
        <v>3.48E-4</v>
      </c>
      <c r="AL10" s="5">
        <v>2.1509999999999999E-5</v>
      </c>
      <c r="AM10" s="3">
        <v>580</v>
      </c>
      <c r="AN10">
        <v>32.5</v>
      </c>
      <c r="AO10" s="12">
        <v>285</v>
      </c>
      <c r="AP10">
        <f t="shared" si="5"/>
        <v>575</v>
      </c>
    </row>
    <row r="11" spans="1:42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>
        <f t="shared" si="0"/>
        <v>5</v>
      </c>
      <c r="G11" s="3" t="b">
        <v>1</v>
      </c>
      <c r="H11" s="4">
        <v>850</v>
      </c>
      <c r="I11" s="4">
        <v>120</v>
      </c>
      <c r="J11" t="b">
        <v>0</v>
      </c>
      <c r="K11" s="3">
        <v>2</v>
      </c>
      <c r="L11" s="3">
        <v>3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4">
        <v>2006</v>
      </c>
      <c r="AC11" s="13">
        <f t="shared" si="7"/>
        <v>504.25435025000002</v>
      </c>
      <c r="AE11" s="3">
        <v>0.1</v>
      </c>
      <c r="AF11" s="10">
        <f t="shared" si="2"/>
        <v>0</v>
      </c>
      <c r="AG11" s="10">
        <f t="shared" si="8"/>
        <v>0</v>
      </c>
      <c r="AH11" s="3">
        <v>0</v>
      </c>
      <c r="AI11" s="12">
        <f t="shared" si="3"/>
        <v>0</v>
      </c>
      <c r="AJ11">
        <v>4.2000000000000003E-2</v>
      </c>
      <c r="AK11">
        <v>3.48E-4</v>
      </c>
      <c r="AL11" s="5">
        <v>2.1509999999999999E-5</v>
      </c>
      <c r="AM11" s="3">
        <v>580</v>
      </c>
      <c r="AN11">
        <v>32.5</v>
      </c>
      <c r="AO11" s="12">
        <v>285</v>
      </c>
      <c r="AP11">
        <f t="shared" si="5"/>
        <v>575</v>
      </c>
    </row>
    <row r="12" spans="1:42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>
        <f t="shared" si="0"/>
        <v>5</v>
      </c>
      <c r="G12" s="3" t="b">
        <v>1</v>
      </c>
      <c r="H12" s="4">
        <v>850</v>
      </c>
      <c r="I12" s="4">
        <v>120</v>
      </c>
      <c r="J12" t="b">
        <v>0</v>
      </c>
      <c r="K12" s="3">
        <v>2</v>
      </c>
      <c r="L12" s="3">
        <v>3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4">
        <v>2006</v>
      </c>
      <c r="AC12" s="13">
        <f t="shared" si="7"/>
        <v>504.25435025000002</v>
      </c>
      <c r="AE12" s="3">
        <v>0.1</v>
      </c>
      <c r="AF12" s="10">
        <f t="shared" si="2"/>
        <v>0</v>
      </c>
      <c r="AG12" s="10">
        <f t="shared" si="8"/>
        <v>0</v>
      </c>
      <c r="AH12" s="3">
        <v>0</v>
      </c>
      <c r="AI12" s="12">
        <f t="shared" si="3"/>
        <v>0</v>
      </c>
      <c r="AJ12">
        <v>4.2000000000000003E-2</v>
      </c>
      <c r="AK12">
        <v>3.48E-4</v>
      </c>
      <c r="AL12" s="5">
        <v>2.1509999999999999E-5</v>
      </c>
      <c r="AM12" s="3">
        <v>580</v>
      </c>
      <c r="AN12">
        <v>32.5</v>
      </c>
      <c r="AO12" s="12">
        <v>285</v>
      </c>
      <c r="AP12">
        <f t="shared" si="5"/>
        <v>575</v>
      </c>
    </row>
    <row r="13" spans="1:42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>
        <f t="shared" si="0"/>
        <v>5</v>
      </c>
      <c r="G13" s="3" t="b">
        <v>1</v>
      </c>
      <c r="H13" s="4">
        <v>850</v>
      </c>
      <c r="I13" s="4">
        <v>120</v>
      </c>
      <c r="J13" t="b">
        <v>0</v>
      </c>
      <c r="K13" s="3">
        <v>2</v>
      </c>
      <c r="L13" s="3">
        <v>3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4">
        <v>2006</v>
      </c>
      <c r="AC13" s="13">
        <f t="shared" si="7"/>
        <v>504.25435025000002</v>
      </c>
      <c r="AE13" s="3">
        <v>0.1</v>
      </c>
      <c r="AF13" s="10">
        <f t="shared" si="2"/>
        <v>0</v>
      </c>
      <c r="AG13" s="10">
        <f t="shared" si="8"/>
        <v>0</v>
      </c>
      <c r="AH13" s="3">
        <v>0</v>
      </c>
      <c r="AI13" s="12">
        <f t="shared" si="3"/>
        <v>0</v>
      </c>
      <c r="AJ13">
        <v>4.2000000000000003E-2</v>
      </c>
      <c r="AK13">
        <v>3.48E-4</v>
      </c>
      <c r="AL13" s="5">
        <v>2.1509999999999999E-5</v>
      </c>
      <c r="AM13" s="3">
        <v>580</v>
      </c>
      <c r="AN13">
        <v>32.5</v>
      </c>
      <c r="AO13" s="12">
        <v>285</v>
      </c>
      <c r="AP13">
        <f t="shared" si="5"/>
        <v>575</v>
      </c>
    </row>
    <row r="14" spans="1:42" x14ac:dyDescent="0.25">
      <c r="L14" s="3"/>
      <c r="AC14" s="1"/>
      <c r="AE14" s="3"/>
    </row>
    <row r="15" spans="1:42" x14ac:dyDescent="0.25">
      <c r="AC15" s="1"/>
    </row>
    <row r="16" spans="1:42" x14ac:dyDescent="0.25">
      <c r="AC16" s="1"/>
    </row>
    <row r="17" spans="29:29" x14ac:dyDescent="0.25">
      <c r="AC17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2019-05-03T12:23:38Z</dcterms:modified>
</cp:coreProperties>
</file>