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\Desktop\Geekbrains\Excel\E_tables\"/>
    </mc:Choice>
  </mc:AlternateContent>
  <bookViews>
    <workbookView xWindow="0" yWindow="0" windowWidth="28800" windowHeight="12300" tabRatio="701" firstSheet="4" activeTab="12"/>
  </bookViews>
  <sheets>
    <sheet name="ЧИСТРАБДНИ" sheetId="2" r:id="rId1"/>
    <sheet name="СЧЁТЕСЛИ" sheetId="3" r:id="rId2"/>
    <sheet name="ПЛТ" sheetId="4" r:id="rId3"/>
    <sheet name="SIN, ПИ" sheetId="5" r:id="rId4"/>
    <sheet name="Функции" sheetId="6" r:id="rId5"/>
    <sheet name="Формулы массивов" sheetId="7" r:id="rId6"/>
    <sheet name="ВПР" sheetId="8" r:id="rId7"/>
    <sheet name="(Справочник окладов)" sheetId="9" r:id="rId8"/>
    <sheet name="Мопред" sheetId="10" r:id="rId9"/>
    <sheet name="Диаграммы и спарклайны" sheetId="11" r:id="rId10"/>
    <sheet name="Усл. форматирование" sheetId="12" r:id="rId11"/>
    <sheet name="Сортировка и промеж.итоги" sheetId="14" r:id="rId12"/>
    <sheet name="Фильтр" sheetId="15" r:id="rId13"/>
  </sheets>
  <definedNames>
    <definedName name="_xlnm._FilterDatabase" localSheetId="11" hidden="1">'Сортировка и промеж.итоги'!$A$67:$D$190</definedName>
    <definedName name="_xlnm._FilterDatabase" localSheetId="12" hidden="1">Фильтр!$A$3:$D$124</definedName>
    <definedName name="_xlnm.Extract" localSheetId="12">Фильтр!$K$7:$L$7</definedName>
    <definedName name="_xlnm.Criteria" localSheetId="12">Фильтр!$K$3:$K$4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2" i="14" l="1"/>
  <c r="C191" i="14"/>
  <c r="C179" i="14"/>
  <c r="C118" i="14"/>
  <c r="E61" i="11"/>
  <c r="E53" i="11"/>
  <c r="E45" i="11"/>
  <c r="E3" i="10" l="1" a="1"/>
  <c r="E3" i="10" s="1"/>
  <c r="D28" i="8"/>
  <c r="D15" i="8"/>
  <c r="D14" i="8"/>
  <c r="D13" i="8"/>
  <c r="D12" i="8"/>
  <c r="D11" i="8"/>
  <c r="D10" i="8"/>
  <c r="D9" i="8"/>
  <c r="D8" i="8"/>
  <c r="D7" i="8"/>
  <c r="D6" i="8"/>
  <c r="D5" i="8"/>
  <c r="D16" i="8"/>
  <c r="D17" i="8"/>
  <c r="D18" i="8"/>
  <c r="D19" i="8"/>
  <c r="D20" i="8"/>
  <c r="D21" i="8"/>
  <c r="D22" i="8"/>
  <c r="D23" i="8"/>
  <c r="D24" i="8"/>
  <c r="D25" i="8"/>
  <c r="D26" i="8"/>
  <c r="D27" i="8"/>
  <c r="Q4" i="7"/>
  <c r="Q5" i="7"/>
  <c r="Q6" i="7"/>
  <c r="Q7" i="7"/>
  <c r="Q8" i="7"/>
  <c r="Q3" i="7"/>
  <c r="Q2" i="7"/>
  <c r="P3" i="7"/>
  <c r="P4" i="7"/>
  <c r="P5" i="7"/>
  <c r="P6" i="7"/>
  <c r="P7" i="7"/>
  <c r="P8" i="7"/>
  <c r="P9" i="7"/>
  <c r="P2" i="7"/>
  <c r="O3" i="7"/>
  <c r="O4" i="7"/>
  <c r="O5" i="7"/>
  <c r="O6" i="7"/>
  <c r="O7" i="7"/>
  <c r="O8" i="7"/>
  <c r="O9" i="7"/>
  <c r="O2" i="7"/>
  <c r="N11" i="7"/>
  <c r="N10" i="7"/>
  <c r="N2" i="7" a="1"/>
  <c r="N2" i="7" s="1"/>
  <c r="B9" i="6"/>
  <c r="B4" i="6"/>
  <c r="B2" i="5"/>
  <c r="A2" i="4"/>
  <c r="D4" i="3"/>
  <c r="D3" i="3"/>
  <c r="C3" i="2"/>
  <c r="B3" i="2"/>
  <c r="N7" i="7" l="1"/>
  <c r="N6" i="7"/>
  <c r="N9" i="7"/>
  <c r="N5" i="7"/>
  <c r="N8" i="7"/>
  <c r="N4" i="7"/>
  <c r="N3" i="7"/>
</calcChain>
</file>

<file path=xl/sharedStrings.xml><?xml version="1.0" encoding="utf-8"?>
<sst xmlns="http://schemas.openxmlformats.org/spreadsheetml/2006/main" count="1080" uniqueCount="237">
  <si>
    <t>ФИО</t>
  </si>
  <si>
    <t>Оклад</t>
  </si>
  <si>
    <t>Билык Мария Александровна</t>
  </si>
  <si>
    <t>Брагина Полина Сергеевна</t>
  </si>
  <si>
    <t>Васильчук Джесика Юрьевна</t>
  </si>
  <si>
    <t>Васиуллина Анастасия Ильинична</t>
  </si>
  <si>
    <t>Власов Дмитрий Валентинович</t>
  </si>
  <si>
    <t>Волобаев Артем Александрович</t>
  </si>
  <si>
    <t>Гаврилова Валентина Игоревна</t>
  </si>
  <si>
    <t>Двуреченская  Елена Петровна</t>
  </si>
  <si>
    <t>Калениченко Владислав Олегович</t>
  </si>
  <si>
    <t>Капустина Ирина Сергеевна</t>
  </si>
  <si>
    <t>Киселева Анна Юрьевна</t>
  </si>
  <si>
    <t>Кислякова Наталья Юрьевна</t>
  </si>
  <si>
    <t>Козачук Мария Никитична</t>
  </si>
  <si>
    <t>Корляков Илья Дмитриевич</t>
  </si>
  <si>
    <t>Костин Александр Сергеевич</t>
  </si>
  <si>
    <t>Кучна Тимур Сергеевич</t>
  </si>
  <si>
    <t>Курбанова Фатима Габибулаховна</t>
  </si>
  <si>
    <t>Лобанов Алексей Александрович</t>
  </si>
  <si>
    <t>Мальцева Полина Игоревна</t>
  </si>
  <si>
    <t>Михайлова Виктория Валерьевна</t>
  </si>
  <si>
    <t>Михайлова Мария Михайловна</t>
  </si>
  <si>
    <t>Пальников Андрей Арзамасович</t>
  </si>
  <si>
    <t>Папкина Алена Эдуардовна</t>
  </si>
  <si>
    <t>Рыжов Александр Владимирович</t>
  </si>
  <si>
    <t>Семенков Иван Николаевич</t>
  </si>
  <si>
    <t>Смирнова Мария Андреевна</t>
  </si>
  <si>
    <t>Сорокина Ксения Игоревна</t>
  </si>
  <si>
    <t>Тимофеев Иван Вячеславович</t>
  </si>
  <si>
    <t>Ткаченко Олег Олегович</t>
  </si>
  <si>
    <t>Усачева Анна Юрьевна</t>
  </si>
  <si>
    <t>Фоменкова Ксения Витальевна</t>
  </si>
  <si>
    <t>Шинкарева Галина Леонидовна</t>
  </si>
  <si>
    <t>Шумкова Мария Валерьевна</t>
  </si>
  <si>
    <t>Брагина Мария Валерьевна</t>
  </si>
  <si>
    <t>Васильчук Полина Александровна</t>
  </si>
  <si>
    <t>Васиуллина Джесика Сергеевна</t>
  </si>
  <si>
    <t>Власов Анастасия Юрьевна</t>
  </si>
  <si>
    <t>Волобаев Дмитрий Ильинична</t>
  </si>
  <si>
    <t>Гаврилова Артем Валентинович</t>
  </si>
  <si>
    <t>Двуреченская Валентина Александрович</t>
  </si>
  <si>
    <t>Калениченко Елена Игоревна</t>
  </si>
  <si>
    <t>Капустина Владислав Петровна</t>
  </si>
  <si>
    <t>Киселева Ирина Олегович</t>
  </si>
  <si>
    <t>Кислякова Анна Сергеевна</t>
  </si>
  <si>
    <t>Козачук Наталья Юрьевна</t>
  </si>
  <si>
    <t>Корляков Мария Юрьевна</t>
  </si>
  <si>
    <t>Костин Илья Никитична</t>
  </si>
  <si>
    <t>Кучна Александр Дмитриевич</t>
  </si>
  <si>
    <t>Курбанова Тимур Сергеевич</t>
  </si>
  <si>
    <t>Лобанов Фатима Сергеевич</t>
  </si>
  <si>
    <t>Мальцева Алексей Габибулаховна</t>
  </si>
  <si>
    <t>Михайлова Полина Александрович</t>
  </si>
  <si>
    <t>Михайлова Виктория Игоревна</t>
  </si>
  <si>
    <t>Пальников Мария Валерьевна</t>
  </si>
  <si>
    <t>Папкина Андрей Михайловна</t>
  </si>
  <si>
    <t>Рыжов Алена Арзамасович</t>
  </si>
  <si>
    <t>Семенков Александр Эдуардовна</t>
  </si>
  <si>
    <t>Смирнова Иван Владимирович</t>
  </si>
  <si>
    <t>Сорокина Мария Николаевич</t>
  </si>
  <si>
    <t>Тимофеев Ксения Андреевна</t>
  </si>
  <si>
    <t>Ткаченко Иван Игоревна</t>
  </si>
  <si>
    <t>Усачева Олег Вячеславович</t>
  </si>
  <si>
    <t>Фоменкова Анна Олегович</t>
  </si>
  <si>
    <t>Шинкарева Ксения Юрьевна</t>
  </si>
  <si>
    <t>Шумкова Галина Витальевна</t>
  </si>
  <si>
    <t>Билык Мария Леонидовна</t>
  </si>
  <si>
    <t xml:space="preserve">Определите, сколько заработал сотрудник, проработавший с 1 марта по 30 апреля 2019 года включительно, </t>
  </si>
  <si>
    <t>если его ежедневная ставка составляет 2000 рублей, при пятидневной рабочей неделе, налоги не учитывать.</t>
  </si>
  <si>
    <t>Подсчитайте количество сотрудников, зарплата которых ниже средней по фирме.</t>
  </si>
  <si>
    <t>Вы берете под заклад 10 000 000 р. на 20 лет. Рассчитайте ежемесячные выплаты для возврата долга, если годовая ставка составляет 8%. Выплаты производятся в конце периода.</t>
  </si>
  <si>
    <t>Используя вложенные функции, рассчитайте, чему равна функция sin(π - x) для x=6,3.
Результат округлите до 4 знаков после запятой.</t>
  </si>
  <si>
    <t>По формуле с использованием вложенных функций рассчитайте значение при х = 2. Округлите до целых.</t>
  </si>
  <si>
    <t>ϕ=2*sin(x)+cos(3*x-π)-3*cos(x)</t>
  </si>
  <si>
    <t>x</t>
  </si>
  <si>
    <t>ϕ</t>
  </si>
  <si>
    <t>Чему равно значение функции при х=5? Округлите до целых.</t>
  </si>
  <si>
    <t>f(x)=2*sin(cos(3*x-π))</t>
  </si>
  <si>
    <t>y</t>
  </si>
  <si>
    <t>Оценка</t>
  </si>
  <si>
    <t>Значение</t>
  </si>
  <si>
    <t>Частота</t>
  </si>
  <si>
    <t>Процент</t>
  </si>
  <si>
    <t>Значащий процент</t>
  </si>
  <si>
    <t>Кумулятивный процент</t>
  </si>
  <si>
    <t>Абсолютно не нравится</t>
  </si>
  <si>
    <t>Не нравится</t>
  </si>
  <si>
    <t>Скорее не нравится, чем нравится</t>
  </si>
  <si>
    <t>50/50</t>
  </si>
  <si>
    <t>Скорее нравится, чем не нравится</t>
  </si>
  <si>
    <t>Нравится</t>
  </si>
  <si>
    <t>Очень нравится</t>
  </si>
  <si>
    <t>Ошибка</t>
  </si>
  <si>
    <t>Когда нажимаете CTRL + SHIFT + ENTER, сначала зажмите CTRL + SHIFT и, не отпуская, нажмите ENTER, иначе получите заполнение только первой ячейки</t>
  </si>
  <si>
    <t>ИТОГО</t>
  </si>
  <si>
    <t>Размер выборки</t>
  </si>
  <si>
    <t>№</t>
  </si>
  <si>
    <t xml:space="preserve">Фамилия </t>
  </si>
  <si>
    <t>Должность</t>
  </si>
  <si>
    <t>Оклад, р</t>
  </si>
  <si>
    <t>Фамилия 1</t>
  </si>
  <si>
    <t>мастер</t>
  </si>
  <si>
    <t>Фамилия 2</t>
  </si>
  <si>
    <t>торговый агент</t>
  </si>
  <si>
    <t>Фамилия 3</t>
  </si>
  <si>
    <t>бухгалтер</t>
  </si>
  <si>
    <t>Фамилия 4</t>
  </si>
  <si>
    <t>ген. директор</t>
  </si>
  <si>
    <t>Фамилия 5</t>
  </si>
  <si>
    <t>гл. бухгалтер</t>
  </si>
  <si>
    <t>Фамилия 6</t>
  </si>
  <si>
    <t>зам. мастера</t>
  </si>
  <si>
    <t>Фамилия 7</t>
  </si>
  <si>
    <t>специалист</t>
  </si>
  <si>
    <t>Фамилия 8</t>
  </si>
  <si>
    <t>менеджер</t>
  </si>
  <si>
    <t>Фамилия 9</t>
  </si>
  <si>
    <t>Фамилия 10</t>
  </si>
  <si>
    <t>Фамилия 11</t>
  </si>
  <si>
    <t>фин. директор</t>
  </si>
  <si>
    <t>Фамилия 12</t>
  </si>
  <si>
    <t>Фамилия 13</t>
  </si>
  <si>
    <t>Фамилия 14</t>
  </si>
  <si>
    <t>Фамилия 15</t>
  </si>
  <si>
    <t>Фамилия 16</t>
  </si>
  <si>
    <t>Фамилия 17</t>
  </si>
  <si>
    <t>Фамилия 18</t>
  </si>
  <si>
    <t>Фамилия 19</t>
  </si>
  <si>
    <t>Фамилия 20</t>
  </si>
  <si>
    <t>Фамилия 21</t>
  </si>
  <si>
    <t>Фамилия 22</t>
  </si>
  <si>
    <t>Фамилия 23</t>
  </si>
  <si>
    <r>
      <t>зам.</t>
    </r>
    <r>
      <rPr>
        <sz val="12"/>
        <color theme="1"/>
        <rFont val="Times New Roman"/>
        <family val="1"/>
        <charset val="204"/>
      </rPr>
      <t xml:space="preserve"> мастера</t>
    </r>
  </si>
  <si>
    <t xml:space="preserve">Вычислите сумму окладов всех сотрудников. Предварительно на основе справочника окладов, размещенного на листе 2, </t>
  </si>
  <si>
    <t>вычислите значение Оклада для каждого сотрудника в зависимости от его должности (используйте функции ВПР).</t>
  </si>
  <si>
    <t xml:space="preserve">Найдите, чему равен определитель матрицы А1:С3 </t>
  </si>
  <si>
    <t>определитель матрицы</t>
  </si>
  <si>
    <t>Постройте линейчатую диаграмму по таким данным:</t>
  </si>
  <si>
    <t>Месяц</t>
  </si>
  <si>
    <t>Продажи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</si>
  <si>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</si>
  <si>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</si>
  <si>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</si>
  <si>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</si>
  <si>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</si>
  <si>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</si>
  <si>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</si>
  <si>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</si>
  <si>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</si>
  <si>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</si>
  <si>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</si>
  <si>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</si>
  <si>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Создайте График с маркерами по следующим данным:</t>
  </si>
  <si>
    <t>Товар 1</t>
  </si>
  <si>
    <t>Товар 2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</si>
  <si>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</si>
  <si>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</si>
  <si>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</si>
  <si>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</si>
  <si>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</si>
  <si>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</si>
  <si>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</si>
  <si>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</si>
  <si>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</si>
  <si>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</si>
  <si>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</si>
  <si>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</si>
  <si>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Поменяйте тип маркера.</t>
  </si>
  <si>
    <t>Постройте диаграмму Солнечные лучи по следующим данным:</t>
  </si>
  <si>
    <t>Год 1</t>
  </si>
  <si>
    <t>ЦАО</t>
  </si>
  <si>
    <t>Галантерея</t>
  </si>
  <si>
    <t>Игрушки</t>
  </si>
  <si>
    <t>ЮВАО</t>
  </si>
  <si>
    <t>СВАО</t>
  </si>
  <si>
    <t>САО</t>
  </si>
  <si>
    <t>Год 2</t>
  </si>
  <si>
    <t>Год 3</t>
  </si>
  <si>
    <t>В каком году суммарные продажи были максимальны?</t>
  </si>
  <si>
    <t>Года</t>
  </si>
  <si>
    <t>АО</t>
  </si>
  <si>
    <t>Виды товаров</t>
  </si>
  <si>
    <t>Кол-во</t>
  </si>
  <si>
    <t>Общее кол-во</t>
  </si>
  <si>
    <t>Постройте диаграмму с основной и вспомогательной осями по образцу. Измените маркеры и отформатируйте легенду.</t>
  </si>
  <si>
    <t>(нет типа диаграммы Солнечные лучи в версии Excel)</t>
  </si>
  <si>
    <t>Дата</t>
  </si>
  <si>
    <t>Постройте спарклайны по образцу:</t>
  </si>
  <si>
    <t>Товар 3</t>
  </si>
  <si>
    <t>Товар 4</t>
  </si>
  <si>
    <t>Товар 5</t>
  </si>
  <si>
    <t>Товар 6</t>
  </si>
  <si>
    <t>Товар 7</t>
  </si>
  <si>
    <t>Товар 8</t>
  </si>
  <si>
    <t>Выполните условное форматирование по образцу:</t>
  </si>
  <si>
    <t>Установите условное форматирование по образцу:</t>
  </si>
  <si>
    <t>продажи</t>
  </si>
  <si>
    <t>Создайте правило для условного форматирования, с помощью которого отмечаются отрицательные значения</t>
  </si>
  <si>
    <t>Сумма</t>
  </si>
  <si>
    <t>Среднее</t>
  </si>
  <si>
    <t>С нарастающим итогом</t>
  </si>
  <si>
    <t>Количество</t>
  </si>
  <si>
    <t>Общий итог</t>
  </si>
  <si>
    <t>Товар</t>
  </si>
  <si>
    <t>Объем, кг.</t>
  </si>
  <si>
    <t>Рис</t>
  </si>
  <si>
    <t>Гречка</t>
  </si>
  <si>
    <t>Манка</t>
  </si>
  <si>
    <t>Картофель</t>
  </si>
  <si>
    <t>Свекла</t>
  </si>
  <si>
    <t>Морковь</t>
  </si>
  <si>
    <t>Клубника</t>
  </si>
  <si>
    <t>Капуста</t>
  </si>
  <si>
    <t>Лук</t>
  </si>
  <si>
    <t>Кукуруза</t>
  </si>
  <si>
    <t>Перловка</t>
  </si>
  <si>
    <t>Ячменная крупа</t>
  </si>
  <si>
    <t>Апельсины</t>
  </si>
  <si>
    <t>Бананы</t>
  </si>
  <si>
    <t>Мандарины</t>
  </si>
  <si>
    <t>С помощью сортировки определите самый большой объем.</t>
  </si>
  <si>
    <t>С помощью настраиваемой сортировки определите, каков самый большой объем у товара Картофель.</t>
  </si>
  <si>
    <t>Используя инструмент "Сортировка", определите, каков был наименьший сбыт по игрушкам в ЮВАО</t>
  </si>
  <si>
    <t>Наименование</t>
  </si>
  <si>
    <t>Сбыт</t>
  </si>
  <si>
    <t>Округ</t>
  </si>
  <si>
    <t>Галантерия</t>
  </si>
  <si>
    <t>Канцтовары</t>
  </si>
  <si>
    <t>Косметика</t>
  </si>
  <si>
    <t>Электроника</t>
  </si>
  <si>
    <t>Вычислите с помощью инструмента "Промежуточные итоги" количество продаж игрушек в ЦАО.</t>
  </si>
  <si>
    <t>СВАО Итог</t>
  </si>
  <si>
    <t>ЦАО Итог</t>
  </si>
  <si>
    <t>ЮВАО Итог</t>
  </si>
  <si>
    <t>Используя инструмент Промежуточный итоги, вычислите суммарный сбыт в ЦАО.</t>
  </si>
  <si>
    <t>Определите наименование товара, проданного 03.02.2019.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</si>
</sst>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0.0000"/>
    <numFmt numFmtId="165" formatCode="_-* #,##0\ &quot;₽&quot;_-;\-* #,##0\ &quot;₽&quot;_-;_-* &quot;-&quot;??\ &quot;₽&quot;_-;_-@_-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3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Alignment="1"/>
    <xf numFmtId="8" fontId="0" fillId="0" borderId="0" xfId="0" applyNumberFormat="1"/>
    <xf numFmtId="164" fontId="0" fillId="0" borderId="0" xfId="0" applyNumberFormat="1" applyAlignment="1"/>
    <xf numFmtId="0" fontId="5" fillId="0" borderId="0" xfId="0" applyFont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 applyAlignme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2" fontId="0" fillId="0" borderId="7" xfId="0" applyNumberForma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44" fontId="8" fillId="0" borderId="1" xfId="1" applyFont="1" applyBorder="1" applyAlignment="1">
      <alignment horizontal="right" vertical="center"/>
    </xf>
    <xf numFmtId="44" fontId="0" fillId="0" borderId="0" xfId="0" applyNumberFormat="1"/>
    <xf numFmtId="44" fontId="7" fillId="2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vertical="center"/>
    </xf>
    <xf numFmtId="165" fontId="0" fillId="0" borderId="0" xfId="0" applyNumberFormat="1"/>
    <xf numFmtId="0" fontId="1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1" fillId="0" borderId="0" xfId="0" applyFont="1"/>
    <xf numFmtId="16" fontId="0" fillId="0" borderId="1" xfId="0" applyNumberFormat="1" applyBorder="1"/>
    <xf numFmtId="0" fontId="0" fillId="0" borderId="1" xfId="0" applyBorder="1" applyAlignment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4" fillId="0" borderId="0" xfId="0" applyFont="1" applyFill="1" applyBorder="1"/>
    <xf numFmtId="0" fontId="1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center" wrapText="1" readingOrder="1"/>
    </xf>
    <xf numFmtId="0" fontId="13" fillId="0" borderId="1" xfId="2" applyBorder="1"/>
    <xf numFmtId="14" fontId="0" fillId="0" borderId="1" xfId="0" applyNumberFormat="1" applyBorder="1"/>
    <xf numFmtId="0" fontId="4" fillId="0" borderId="0" xfId="2" applyFont="1" applyFill="1" applyBorder="1"/>
    <xf numFmtId="0" fontId="0" fillId="0" borderId="0" xfId="0" applyBorder="1"/>
    <xf numFmtId="0" fontId="1" fillId="0" borderId="0" xfId="0" applyFont="1" applyBorder="1"/>
    <xf numFmtId="0" fontId="1" fillId="7" borderId="1" xfId="0" applyFont="1" applyFill="1" applyBorder="1" applyAlignment="1">
      <alignment horizontal="center" vertical="center"/>
    </xf>
  </cellXfs>
  <cellStyles count="3">
    <cellStyle name="Денежный" xfId="1" builtinId="4"/>
    <cellStyle name="Обычный" xfId="0" builtinId="0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'Диаграммы и спарклайны'!$B$3</c:f>
              <c:strCache>
                <c:ptCount val="1"/>
                <c:pt idx="0">
                  <c:v>Продажи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'Диаграммы и спарклайны'!$A$4:$A$15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'Диаграммы и спарклайны'!$B$4:$B$15</c:f>
              <c:numCache>
                <c:formatCode>General</c:formatCode>
                <c:ptCount val="12"/>
                <c:pt idx="0">
                  <c:v>100</c:v>
                </c:pt>
                <c:pt idx="1">
                  <c:v>99</c:v>
                </c:pt>
                <c:pt idx="2">
                  <c:v>96</c:v>
                </c:pt>
                <c:pt idx="3">
                  <c:v>90</c:v>
                </c:pt>
                <c:pt idx="4">
                  <c:v>88</c:v>
                </c:pt>
                <c:pt idx="5">
                  <c:v>85</c:v>
                </c:pt>
                <c:pt idx="6">
                  <c:v>76</c:v>
                </c:pt>
                <c:pt idx="7">
                  <c:v>95</c:v>
                </c:pt>
                <c:pt idx="8">
                  <c:v>99</c:v>
                </c:pt>
                <c:pt idx="9">
                  <c:v>104</c:v>
                </c:pt>
                <c:pt idx="10">
                  <c:v>109</c:v>
                </c:pt>
                <c:pt idx="11">
                  <c:v>70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498826080"/>
        <c:axId val="1498831520"/>
        <c:axId val="0"/>
      </c:bar3DChart>
      <c:catAx>
        <c:axId val="1498826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831520"/>
        <c:crosses val="autoZero"/>
        <c:auto val="1"/>
        <c:lblAlgn val="ctr"/>
        <c:lblOffset val="100"/>
        <c:noMultiLvlLbl val="0"/>
      </c:catAx>
      <c:valAx>
        <c:axId val="1498831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882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'Диаграммы и спарклайны'!$B$20</c:f>
              <c:strCache>
                <c:ptCount val="1"/>
                <c:pt idx="0">
                  <c:v>Товар 1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'Диаграммы и спарклайны'!$A$21:$A$32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'Диаграммы и спарклайны'!$B$21:$B$32</c:f>
              <c:numCache>
                <c:formatCode>General</c:formatCode>
                <c:ptCount val="12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  <c:pt idx="4">
                  <c:v>9</c:v>
                </c:pt>
                <c:pt idx="5">
                  <c:v>6</c:v>
                </c:pt>
                <c:pt idx="6">
                  <c:v>12</c:v>
                </c:pt>
                <c:pt idx="7">
                  <c:v>15</c:v>
                </c:pt>
                <c:pt idx="8">
                  <c:v>19</c:v>
                </c:pt>
                <c:pt idx="9">
                  <c:v>23</c:v>
                </c:pt>
                <c:pt idx="10">
                  <c:v>21</c:v>
                </c:pt>
                <c:pt idx="11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'Диаграммы и спарклайны'!$C$20</c:f>
              <c:strCache>
                <c:ptCount val="1"/>
                <c:pt idx="0">
                  <c:v>Товар 2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diamond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'Диаграммы и спарклайны'!$A$21:$A$32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'Диаграммы и спарклайны'!$C$21:$C$32</c:f>
              <c:numCache>
                <c:formatCode>General</c:formatCode>
                <c:ptCount val="12"/>
                <c:pt idx="0">
                  <c:v>23</c:v>
                </c:pt>
                <c:pt idx="1">
                  <c:v>11</c:v>
                </c:pt>
                <c:pt idx="2">
                  <c:v>19</c:v>
                </c:pt>
                <c:pt idx="3">
                  <c:v>17</c:v>
                </c:pt>
                <c:pt idx="4">
                  <c:v>25</c:v>
                </c:pt>
                <c:pt idx="5">
                  <c:v>23</c:v>
                </c:pt>
                <c:pt idx="6">
                  <c:v>20</c:v>
                </c:pt>
                <c:pt idx="7">
                  <c:v>24</c:v>
                </c:pt>
                <c:pt idx="8">
                  <c:v>15</c:v>
                </c:pt>
                <c:pt idx="9">
                  <c:v>19</c:v>
                </c:pt>
                <c:pt idx="10">
                  <c:v>13</c:v>
                </c:pt>
                <c:pt idx="11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828256"/>
        <c:axId val="1498827168"/>
      </c:lineChart>
      <c:catAx>
        <c:axId val="14988282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827168"/>
        <c:crosses val="autoZero"/>
        <c:auto val="1"/>
        <c:lblAlgn val="ctr"/>
        <c:lblOffset val="100"/>
        <c:noMultiLvlLbl val="0"/>
      </c:catAx>
      <c:valAx>
        <c:axId val="14988271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8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'Диаграммы и спарклайны'!$D$37</c:f>
              <c:strCache>
                <c:ptCount val="1"/>
                <c:pt idx="0">
                  <c:v>Кол-во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'Диаграммы и спарклайны'!$A$38:$C$61</c15:sqref>
                  </c15:fullRef>
                  <c15:levelRef>
                    <c15:sqref>'Диаграммы и спарклайны'!$B$38:$B$61</c15:sqref>
                  </c15:levelRef>
                </c:ext>
              </c:extLst>
              <c:f>'Диаграммы и спарклайны'!$B$38:$B$61</c:f>
              <c:strCache>
                <c:ptCount val="24"/>
                <c:pt idx="0">
                  <c:v>ЦАО</c:v>
                </c:pt>
                <c:pt idx="1">
                  <c:v>ЦАО</c:v>
                </c:pt>
                <c:pt idx="2">
                  <c:v>ЮВАО</c:v>
                </c:pt>
                <c:pt idx="3">
                  <c:v>ЮВАО</c:v>
                </c:pt>
                <c:pt idx="4">
                  <c:v>СВАО</c:v>
                </c:pt>
                <c:pt idx="5">
                  <c:v>СВАО</c:v>
                </c:pt>
                <c:pt idx="6">
                  <c:v>САО</c:v>
                </c:pt>
                <c:pt idx="7">
                  <c:v>САО</c:v>
                </c:pt>
                <c:pt idx="8">
                  <c:v>ЦАО</c:v>
                </c:pt>
                <c:pt idx="9">
                  <c:v>ЦАО</c:v>
                </c:pt>
                <c:pt idx="10">
                  <c:v>ЮВАО</c:v>
                </c:pt>
                <c:pt idx="11">
                  <c:v>ЮВАО</c:v>
                </c:pt>
                <c:pt idx="12">
                  <c:v>СВАО</c:v>
                </c:pt>
                <c:pt idx="13">
                  <c:v>СВАО</c:v>
                </c:pt>
                <c:pt idx="14">
                  <c:v>САО</c:v>
                </c:pt>
                <c:pt idx="15">
                  <c:v>САО</c:v>
                </c:pt>
                <c:pt idx="16">
                  <c:v>ЦАО</c:v>
                </c:pt>
                <c:pt idx="17">
                  <c:v>ЦАО</c:v>
                </c:pt>
                <c:pt idx="18">
                  <c:v>ЮВАО</c:v>
                </c:pt>
                <c:pt idx="19">
                  <c:v>ЮВАО</c:v>
                </c:pt>
                <c:pt idx="20">
                  <c:v>СВАО</c:v>
                </c:pt>
                <c:pt idx="21">
                  <c:v>СВАО</c:v>
                </c:pt>
                <c:pt idx="22">
                  <c:v>САО</c:v>
                </c:pt>
                <c:pt idx="23">
                  <c:v>САО</c:v>
                </c:pt>
              </c:strCache>
            </c:strRef>
          </c:cat>
          <c:val>
            <c:numRef>
              <c:f>'Диаграммы и спарклайны'!$D$38:$D$61</c:f>
              <c:numCache>
                <c:formatCode>General</c:formatCode>
                <c:ptCount val="24"/>
                <c:pt idx="0">
                  <c:v>2401</c:v>
                </c:pt>
                <c:pt idx="1">
                  <c:v>555</c:v>
                </c:pt>
                <c:pt idx="2">
                  <c:v>500</c:v>
                </c:pt>
                <c:pt idx="3">
                  <c:v>1213</c:v>
                </c:pt>
                <c:pt idx="4">
                  <c:v>680</c:v>
                </c:pt>
                <c:pt idx="5">
                  <c:v>560</c:v>
                </c:pt>
                <c:pt idx="6">
                  <c:v>2000</c:v>
                </c:pt>
                <c:pt idx="7">
                  <c:v>900</c:v>
                </c:pt>
                <c:pt idx="8">
                  <c:v>128</c:v>
                </c:pt>
                <c:pt idx="9">
                  <c:v>477</c:v>
                </c:pt>
                <c:pt idx="10">
                  <c:v>1944</c:v>
                </c:pt>
                <c:pt idx="11">
                  <c:v>756</c:v>
                </c:pt>
                <c:pt idx="12">
                  <c:v>1262</c:v>
                </c:pt>
                <c:pt idx="13">
                  <c:v>944</c:v>
                </c:pt>
                <c:pt idx="14">
                  <c:v>307</c:v>
                </c:pt>
                <c:pt idx="15">
                  <c:v>691</c:v>
                </c:pt>
                <c:pt idx="16">
                  <c:v>300</c:v>
                </c:pt>
                <c:pt idx="17">
                  <c:v>500</c:v>
                </c:pt>
                <c:pt idx="18">
                  <c:v>2000</c:v>
                </c:pt>
                <c:pt idx="19">
                  <c:v>200</c:v>
                </c:pt>
                <c:pt idx="20">
                  <c:v>500</c:v>
                </c:pt>
                <c:pt idx="21">
                  <c:v>300</c:v>
                </c:pt>
                <c:pt idx="22">
                  <c:v>500</c:v>
                </c:pt>
                <c:pt idx="23">
                  <c:v>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376768"/>
        <c:axId val="1540380032"/>
      </c:radarChart>
      <c:catAx>
        <c:axId val="154037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380032"/>
        <c:crosses val="autoZero"/>
        <c:auto val="1"/>
        <c:lblAlgn val="ctr"/>
        <c:lblOffset val="100"/>
        <c:noMultiLvlLbl val="0"/>
      </c:catAx>
      <c:valAx>
        <c:axId val="15403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37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'Диаграммы и спарклайны'!$B$65</c:f>
              <c:strCache>
                <c:ptCount val="1"/>
                <c:pt idx="0">
                  <c:v>Товар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diamond"/>
            <c:size val="6"/>
            <c:spPr>
              <a:solidFill>
                <a:srgbClr val="C00000"/>
              </a:solidFill>
              <a:ln w="9525" cap="rnd">
                <a:solidFill>
                  <a:schemeClr val="accent2"/>
                </a:solidFill>
                <a:round/>
              </a:ln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xVal>
            <c:numRef>
              <c:f>'Диаграммы и спарклайны'!$A$66:$A$86</c:f>
              <c:numCache>
                <c:formatCode>d\-mmm</c:formatCode>
                <c:ptCount val="21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45297</c:v>
                </c:pt>
                <c:pt idx="4">
                  <c:v>45299</c:v>
                </c:pt>
                <c:pt idx="5">
                  <c:v>45302</c:v>
                </c:pt>
                <c:pt idx="6">
                  <c:v>45303</c:v>
                </c:pt>
                <c:pt idx="7">
                  <c:v>45307</c:v>
                </c:pt>
                <c:pt idx="8">
                  <c:v>45308</c:v>
                </c:pt>
                <c:pt idx="9">
                  <c:v>45311</c:v>
                </c:pt>
                <c:pt idx="10">
                  <c:v>45312</c:v>
                </c:pt>
                <c:pt idx="11">
                  <c:v>45313</c:v>
                </c:pt>
                <c:pt idx="12">
                  <c:v>45318</c:v>
                </c:pt>
                <c:pt idx="13">
                  <c:v>45319</c:v>
                </c:pt>
                <c:pt idx="14">
                  <c:v>45322</c:v>
                </c:pt>
                <c:pt idx="15">
                  <c:v>45323</c:v>
                </c:pt>
                <c:pt idx="16">
                  <c:v>45324</c:v>
                </c:pt>
                <c:pt idx="17">
                  <c:v>45327</c:v>
                </c:pt>
                <c:pt idx="18">
                  <c:v>45328</c:v>
                </c:pt>
                <c:pt idx="19">
                  <c:v>45331</c:v>
                </c:pt>
                <c:pt idx="20">
                  <c:v>45332</c:v>
                </c:pt>
              </c:numCache>
            </c:numRef>
          </c:xVal>
          <c:yVal>
            <c:numRef>
              <c:f>'Диаграммы и спарклайны'!$B$66:$B$86</c:f>
              <c:numCache>
                <c:formatCode>General</c:formatCode>
                <c:ptCount val="21"/>
                <c:pt idx="0">
                  <c:v>100</c:v>
                </c:pt>
                <c:pt idx="1">
                  <c:v>99</c:v>
                </c:pt>
                <c:pt idx="2">
                  <c:v>96</c:v>
                </c:pt>
                <c:pt idx="3">
                  <c:v>90</c:v>
                </c:pt>
                <c:pt idx="4">
                  <c:v>88</c:v>
                </c:pt>
                <c:pt idx="5">
                  <c:v>85</c:v>
                </c:pt>
                <c:pt idx="6">
                  <c:v>76</c:v>
                </c:pt>
                <c:pt idx="7">
                  <c:v>95</c:v>
                </c:pt>
                <c:pt idx="8">
                  <c:v>99</c:v>
                </c:pt>
                <c:pt idx="9">
                  <c:v>104</c:v>
                </c:pt>
                <c:pt idx="10">
                  <c:v>109</c:v>
                </c:pt>
                <c:pt idx="11">
                  <c:v>87</c:v>
                </c:pt>
                <c:pt idx="12">
                  <c:v>101</c:v>
                </c:pt>
                <c:pt idx="13">
                  <c:v>102</c:v>
                </c:pt>
                <c:pt idx="14">
                  <c:v>104</c:v>
                </c:pt>
                <c:pt idx="15">
                  <c:v>105</c:v>
                </c:pt>
                <c:pt idx="16">
                  <c:v>108</c:v>
                </c:pt>
                <c:pt idx="17">
                  <c:v>111</c:v>
                </c:pt>
                <c:pt idx="18">
                  <c:v>112</c:v>
                </c:pt>
                <c:pt idx="19">
                  <c:v>116</c:v>
                </c:pt>
                <c:pt idx="20">
                  <c:v>114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856832"/>
        <c:axId val="1602962496"/>
      </c:scatterChart>
      <c:scatterChart>
        <c:scatterStyle val="smoothMarker"/>
        <c:varyColors val="0"/>
        <c:ser>
          <c:idx val="1"/>
          <c:order val="1"/>
          <c:tx>
            <c:strRef>
              <c:f>'Диаграммы и спарклайны'!$C$65</c:f>
              <c:strCache>
                <c:ptCount val="1"/>
                <c:pt idx="0">
                  <c:v>Товар 2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glow rad="63500">
                <a:schemeClr val="accent4">
                  <a:satMod val="175000"/>
                  <a:alpha val="40000"/>
                </a:schemeClr>
              </a:glo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glow rad="63500">
                  <a:schemeClr val="accent4">
                    <a:satMod val="175000"/>
                    <a:alpha val="40000"/>
                  </a:schemeClr>
                </a:glow>
              </a:effectLst>
            </c:spPr>
          </c:marker>
          <c:xVal>
            <c:numRef>
              <c:f>'Диаграммы и спарклайны'!$A$66:$A$86</c:f>
              <c:numCache>
                <c:formatCode>d\-mmm</c:formatCode>
                <c:ptCount val="21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45297</c:v>
                </c:pt>
                <c:pt idx="4">
                  <c:v>45299</c:v>
                </c:pt>
                <c:pt idx="5">
                  <c:v>45302</c:v>
                </c:pt>
                <c:pt idx="6">
                  <c:v>45303</c:v>
                </c:pt>
                <c:pt idx="7">
                  <c:v>45307</c:v>
                </c:pt>
                <c:pt idx="8">
                  <c:v>45308</c:v>
                </c:pt>
                <c:pt idx="9">
                  <c:v>45311</c:v>
                </c:pt>
                <c:pt idx="10">
                  <c:v>45312</c:v>
                </c:pt>
                <c:pt idx="11">
                  <c:v>45313</c:v>
                </c:pt>
                <c:pt idx="12">
                  <c:v>45318</c:v>
                </c:pt>
                <c:pt idx="13">
                  <c:v>45319</c:v>
                </c:pt>
                <c:pt idx="14">
                  <c:v>45322</c:v>
                </c:pt>
                <c:pt idx="15">
                  <c:v>45323</c:v>
                </c:pt>
                <c:pt idx="16">
                  <c:v>45324</c:v>
                </c:pt>
                <c:pt idx="17">
                  <c:v>45327</c:v>
                </c:pt>
                <c:pt idx="18">
                  <c:v>45328</c:v>
                </c:pt>
                <c:pt idx="19">
                  <c:v>45331</c:v>
                </c:pt>
                <c:pt idx="20">
                  <c:v>45332</c:v>
                </c:pt>
              </c:numCache>
            </c:numRef>
          </c:xVal>
          <c:yVal>
            <c:numRef>
              <c:f>'Диаграммы и спарклайны'!$C$66:$C$86</c:f>
              <c:numCache>
                <c:formatCode>General</c:formatCode>
                <c:ptCount val="21"/>
                <c:pt idx="0">
                  <c:v>98000</c:v>
                </c:pt>
                <c:pt idx="1">
                  <c:v>99200</c:v>
                </c:pt>
                <c:pt idx="2">
                  <c:v>95000</c:v>
                </c:pt>
                <c:pt idx="3">
                  <c:v>88517</c:v>
                </c:pt>
                <c:pt idx="4">
                  <c:v>85977</c:v>
                </c:pt>
                <c:pt idx="5">
                  <c:v>83476</c:v>
                </c:pt>
                <c:pt idx="6">
                  <c:v>94314</c:v>
                </c:pt>
                <c:pt idx="7">
                  <c:v>93239</c:v>
                </c:pt>
                <c:pt idx="8">
                  <c:v>97370</c:v>
                </c:pt>
                <c:pt idx="9">
                  <c:v>102616</c:v>
                </c:pt>
                <c:pt idx="10">
                  <c:v>107011</c:v>
                </c:pt>
                <c:pt idx="11">
                  <c:v>105155</c:v>
                </c:pt>
                <c:pt idx="12">
                  <c:v>98593</c:v>
                </c:pt>
                <c:pt idx="13">
                  <c:v>100532</c:v>
                </c:pt>
                <c:pt idx="14">
                  <c:v>102511</c:v>
                </c:pt>
                <c:pt idx="15">
                  <c:v>103632</c:v>
                </c:pt>
                <c:pt idx="16">
                  <c:v>106185</c:v>
                </c:pt>
                <c:pt idx="17">
                  <c:v>109319</c:v>
                </c:pt>
                <c:pt idx="18">
                  <c:v>100087</c:v>
                </c:pt>
                <c:pt idx="19">
                  <c:v>113957</c:v>
                </c:pt>
                <c:pt idx="20">
                  <c:v>102132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436144"/>
        <c:axId val="1603435600"/>
      </c:scatterChart>
      <c:valAx>
        <c:axId val="1618856832"/>
        <c:scaling>
          <c:orientation val="minMax"/>
        </c:scaling>
        <c:delete val="1"/>
        <c:axPos val="b"/>
        <c:numFmt formatCode="d\-mmm" sourceLinked="1"/>
        <c:majorTickMark val="none"/>
        <c:minorTickMark val="none"/>
        <c:tickLblPos val="nextTo"/>
        <c:crossAx val="1602962496"/>
        <c:crosses val="autoZero"/>
        <c:crossBetween val="midCat"/>
      </c:valAx>
      <c:valAx>
        <c:axId val="1602962496"/>
        <c:scaling>
          <c:orientation val="minMax"/>
        </c:scaling>
        <c:delete val="0"/>
        <c:axPos val="l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8856832"/>
        <c:crosses val="autoZero"/>
        <c:crossBetween val="midCat"/>
      </c:valAx>
      <c:valAx>
        <c:axId val="16034356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3436144"/>
        <c:crosses val="max"/>
        <c:crossBetween val="midCat"/>
      </c:valAx>
      <c:valAx>
        <c:axId val="160343614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3435600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>
          <a:glow rad="139700">
            <a:schemeClr val="accent2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402771</xdr:colOff>
      <xdr:row>2</xdr:row>
      <xdr:rowOff>16328</xdr:rowOff>
    </xdr:from>
    <xdr:to>
      <xdr:col>9</xdr:col>
      <xdr:colOff>451757</xdr:colOff>
      <xdr:row>15</xdr:row>
      <xdr:rowOff>10885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593271</xdr:colOff>
      <xdr:row>19</xdr:row>
      <xdr:rowOff>16328</xdr:rowOff>
    </xdr:from>
    <xdr:to>
      <xdr:col>11</xdr:col>
      <xdr:colOff>315685</xdr:colOff>
      <xdr:row>32</xdr:row>
      <xdr:rowOff>2720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5443</xdr:colOff>
      <xdr:row>36</xdr:row>
      <xdr:rowOff>13607</xdr:rowOff>
    </xdr:from>
    <xdr:to>
      <xdr:col>13</xdr:col>
      <xdr:colOff>310243</xdr:colOff>
      <xdr:row>50</xdr:row>
      <xdr:rowOff>89807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5442</xdr:colOff>
      <xdr:row>64</xdr:row>
      <xdr:rowOff>13607</xdr:rowOff>
    </xdr:from>
    <xdr:to>
      <xdr:col>11</xdr:col>
      <xdr:colOff>310242</xdr:colOff>
      <xdr:row>78</xdr:row>
      <xdr:rowOff>89807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81643</xdr:colOff>
      <xdr:row>88</xdr:row>
      <xdr:rowOff>5443</xdr:rowOff>
    </xdr:from>
    <xdr:to>
      <xdr:col>11</xdr:col>
      <xdr:colOff>92529</xdr:colOff>
      <xdr:row>98</xdr:row>
      <xdr:rowOff>148318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3" y="17139557"/>
          <a:ext cx="7048500" cy="2047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</xdr:colOff>
      <xdr:row>1</xdr:row>
      <xdr:rowOff>172640</xdr:rowOff>
    </xdr:from>
    <xdr:to>
      <xdr:col>2</xdr:col>
      <xdr:colOff>486965</xdr:colOff>
      <xdr:row>15</xdr:row>
      <xdr:rowOff>67865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" y="410765"/>
          <a:ext cx="1695450" cy="2562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5954</xdr:rowOff>
    </xdr:from>
    <xdr:to>
      <xdr:col>11</xdr:col>
      <xdr:colOff>426244</xdr:colOff>
      <xdr:row>28</xdr:row>
      <xdr:rowOff>167879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30204"/>
          <a:ext cx="7105650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sheetData>
    <row r="1" spans="1:3" ht="18.75" x14ac:dyDescent="0.3">
      <c r="A1" s="7" t="s">
        <v>68</v>
      </c>
    </row>
    <row r="2" spans="1:3" ht="18.75" x14ac:dyDescent="0.3">
      <c r="A2" s="6" t="s">
        <v>69</v>
      </c>
    </row>
    <row r="3" spans="1:3" x14ac:dyDescent="0.25">
      <c r="A3">
        <v>2000</v>
      </c>
      <c r="B3">
        <f>NETWORKDAYS("01.03.2019","30.04.2019","8.03.2019")</f>
        <v>42</v>
      </c>
      <c r="C3">
        <f>A3*B3</f>
        <v>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/>
  </sheetViews>
  <sheetFormatPr defaultRowHeight="15" x14ac:dyDescent="0.25"/>
  <cols>
    <col min="2" max="2" width="39.5703125" bestFit="1" customWidth="1"/>
  </cols>
  <sheetData>
    <row r="1" spans="1:4" ht="18.75" x14ac:dyDescent="0.3">
      <c r="A1" s="6" t="s">
        <v>70</v>
      </c>
    </row>
    <row r="3" spans="1:4" x14ac:dyDescent="0.25">
      <c r="B3" s="1" t="s">
        <v>0</v>
      </c>
      <c r="C3" s="1" t="s">
        <v>1</v>
      </c>
      <c r="D3" s="3">
        <f>AVERAGE(C4:C69)</f>
        <v>25690.909090909092</v>
      </c>
    </row>
    <row r="4" spans="1:4" x14ac:dyDescent="0.25">
      <c r="A4">
        <v>1</v>
      </c>
      <c r="B4" t="s">
        <v>2</v>
      </c>
      <c r="C4" s="3">
        <v>17400</v>
      </c>
      <c r="D4" s="3">
        <f>COUNTIF(C4:C69,"&lt;"&amp;$D$3)</f>
        <v>32</v>
      </c>
    </row>
    <row r="5" spans="1:4" x14ac:dyDescent="0.25">
      <c r="A5">
        <v>2</v>
      </c>
      <c r="B5" t="s">
        <v>3</v>
      </c>
      <c r="C5" s="3">
        <v>31200</v>
      </c>
    </row>
    <row r="6" spans="1:4" x14ac:dyDescent="0.25">
      <c r="A6">
        <v>3</v>
      </c>
      <c r="B6" t="s">
        <v>4</v>
      </c>
      <c r="C6" s="3">
        <v>27300</v>
      </c>
    </row>
    <row r="7" spans="1:4" x14ac:dyDescent="0.25">
      <c r="A7">
        <v>4</v>
      </c>
      <c r="B7" t="s">
        <v>5</v>
      </c>
      <c r="C7" s="3">
        <v>29200</v>
      </c>
    </row>
    <row r="8" spans="1:4" x14ac:dyDescent="0.25">
      <c r="A8">
        <v>5</v>
      </c>
      <c r="B8" t="s">
        <v>6</v>
      </c>
      <c r="C8" s="3">
        <v>17800</v>
      </c>
    </row>
    <row r="9" spans="1:4" x14ac:dyDescent="0.25">
      <c r="A9">
        <v>6</v>
      </c>
      <c r="B9" t="s">
        <v>7</v>
      </c>
      <c r="C9" s="3">
        <v>22300</v>
      </c>
    </row>
    <row r="10" spans="1:4" x14ac:dyDescent="0.25">
      <c r="A10">
        <v>7</v>
      </c>
      <c r="B10" t="s">
        <v>8</v>
      </c>
      <c r="C10" s="3">
        <v>33000</v>
      </c>
    </row>
    <row r="11" spans="1:4" x14ac:dyDescent="0.25">
      <c r="A11">
        <v>8</v>
      </c>
      <c r="B11" t="s">
        <v>9</v>
      </c>
      <c r="C11" s="3">
        <v>34400</v>
      </c>
    </row>
    <row r="12" spans="1:4" x14ac:dyDescent="0.25">
      <c r="A12">
        <v>9</v>
      </c>
      <c r="B12" t="s">
        <v>10</v>
      </c>
      <c r="C12" s="3">
        <v>18900</v>
      </c>
    </row>
    <row r="13" spans="1:4" x14ac:dyDescent="0.25">
      <c r="A13">
        <v>10</v>
      </c>
      <c r="B13" t="s">
        <v>11</v>
      </c>
      <c r="C13" s="3">
        <v>20400</v>
      </c>
    </row>
    <row r="14" spans="1:4" x14ac:dyDescent="0.25">
      <c r="A14">
        <v>11</v>
      </c>
      <c r="B14" t="s">
        <v>12</v>
      </c>
      <c r="C14" s="3">
        <v>28700</v>
      </c>
    </row>
    <row r="15" spans="1:4" x14ac:dyDescent="0.25">
      <c r="A15">
        <v>12</v>
      </c>
      <c r="B15" t="s">
        <v>13</v>
      </c>
      <c r="C15" s="3">
        <v>32000</v>
      </c>
    </row>
    <row r="16" spans="1:4" x14ac:dyDescent="0.25">
      <c r="A16">
        <v>13</v>
      </c>
      <c r="B16" t="s">
        <v>14</v>
      </c>
      <c r="C16" s="3">
        <v>18600</v>
      </c>
    </row>
    <row r="17" spans="1:3" x14ac:dyDescent="0.25">
      <c r="A17">
        <v>14</v>
      </c>
      <c r="B17" t="s">
        <v>15</v>
      </c>
      <c r="C17" s="3">
        <v>27800</v>
      </c>
    </row>
    <row r="18" spans="1:3" x14ac:dyDescent="0.25">
      <c r="A18">
        <v>15</v>
      </c>
      <c r="B18" t="s">
        <v>16</v>
      </c>
      <c r="C18" s="3">
        <v>34300</v>
      </c>
    </row>
    <row r="19" spans="1:3" x14ac:dyDescent="0.25">
      <c r="A19">
        <v>16</v>
      </c>
      <c r="B19" t="s">
        <v>17</v>
      </c>
      <c r="C19" s="3">
        <v>21300</v>
      </c>
    </row>
    <row r="20" spans="1:3" x14ac:dyDescent="0.25">
      <c r="A20">
        <v>17</v>
      </c>
      <c r="B20" t="s">
        <v>18</v>
      </c>
      <c r="C20" s="3">
        <v>21000</v>
      </c>
    </row>
    <row r="21" spans="1:3" x14ac:dyDescent="0.25">
      <c r="A21">
        <v>18</v>
      </c>
      <c r="B21" t="s">
        <v>19</v>
      </c>
      <c r="C21" s="3">
        <v>29500</v>
      </c>
    </row>
    <row r="22" spans="1:3" x14ac:dyDescent="0.25">
      <c r="A22">
        <v>19</v>
      </c>
      <c r="B22" t="s">
        <v>20</v>
      </c>
      <c r="C22" s="3">
        <v>26900</v>
      </c>
    </row>
    <row r="23" spans="1:3" x14ac:dyDescent="0.25">
      <c r="A23">
        <v>20</v>
      </c>
      <c r="B23" t="s">
        <v>21</v>
      </c>
      <c r="C23" s="3">
        <v>25300</v>
      </c>
    </row>
    <row r="24" spans="1:3" x14ac:dyDescent="0.25">
      <c r="A24">
        <v>21</v>
      </c>
      <c r="B24" t="s">
        <v>22</v>
      </c>
      <c r="C24" s="3">
        <v>23300</v>
      </c>
    </row>
    <row r="25" spans="1:3" x14ac:dyDescent="0.25">
      <c r="A25">
        <v>22</v>
      </c>
      <c r="B25" t="s">
        <v>23</v>
      </c>
      <c r="C25" s="3">
        <v>24100</v>
      </c>
    </row>
    <row r="26" spans="1:3" x14ac:dyDescent="0.25">
      <c r="A26">
        <v>23</v>
      </c>
      <c r="B26" t="s">
        <v>24</v>
      </c>
      <c r="C26" s="3">
        <v>30100</v>
      </c>
    </row>
    <row r="27" spans="1:3" x14ac:dyDescent="0.25">
      <c r="A27">
        <v>24</v>
      </c>
      <c r="B27" t="s">
        <v>25</v>
      </c>
      <c r="C27" s="3">
        <v>23700</v>
      </c>
    </row>
    <row r="28" spans="1:3" x14ac:dyDescent="0.25">
      <c r="A28">
        <v>25</v>
      </c>
      <c r="B28" t="s">
        <v>26</v>
      </c>
      <c r="C28" s="3">
        <v>25700</v>
      </c>
    </row>
    <row r="29" spans="1:3" x14ac:dyDescent="0.25">
      <c r="A29">
        <v>26</v>
      </c>
      <c r="B29" t="s">
        <v>27</v>
      </c>
      <c r="C29" s="3">
        <v>31500</v>
      </c>
    </row>
    <row r="30" spans="1:3" x14ac:dyDescent="0.25">
      <c r="A30">
        <v>27</v>
      </c>
      <c r="B30" t="s">
        <v>28</v>
      </c>
      <c r="C30" s="3">
        <v>26100</v>
      </c>
    </row>
    <row r="31" spans="1:3" x14ac:dyDescent="0.25">
      <c r="A31">
        <v>28</v>
      </c>
      <c r="B31" t="s">
        <v>29</v>
      </c>
      <c r="C31" s="3">
        <v>23200</v>
      </c>
    </row>
    <row r="32" spans="1:3" x14ac:dyDescent="0.25">
      <c r="A32">
        <v>29</v>
      </c>
      <c r="B32" t="s">
        <v>30</v>
      </c>
      <c r="C32" s="3">
        <v>20800</v>
      </c>
    </row>
    <row r="33" spans="1:3" x14ac:dyDescent="0.25">
      <c r="A33">
        <v>30</v>
      </c>
      <c r="B33" t="s">
        <v>31</v>
      </c>
      <c r="C33" s="3">
        <v>17900</v>
      </c>
    </row>
    <row r="34" spans="1:3" x14ac:dyDescent="0.25">
      <c r="A34">
        <v>31</v>
      </c>
      <c r="B34" t="s">
        <v>32</v>
      </c>
      <c r="C34" s="3">
        <v>27200</v>
      </c>
    </row>
    <row r="35" spans="1:3" x14ac:dyDescent="0.25">
      <c r="A35">
        <v>32</v>
      </c>
      <c r="B35" t="s">
        <v>33</v>
      </c>
      <c r="C35" s="3">
        <v>31500</v>
      </c>
    </row>
    <row r="36" spans="1:3" x14ac:dyDescent="0.25">
      <c r="A36">
        <v>33</v>
      </c>
      <c r="B36" t="s">
        <v>34</v>
      </c>
      <c r="C36" s="3">
        <v>25400</v>
      </c>
    </row>
    <row r="37" spans="1:3" x14ac:dyDescent="0.25">
      <c r="A37">
        <v>34</v>
      </c>
      <c r="B37" s="4" t="s">
        <v>35</v>
      </c>
      <c r="C37" s="3">
        <v>31200</v>
      </c>
    </row>
    <row r="38" spans="1:3" x14ac:dyDescent="0.25">
      <c r="A38">
        <v>35</v>
      </c>
      <c r="B38" s="4" t="s">
        <v>36</v>
      </c>
      <c r="C38" s="3">
        <v>27300</v>
      </c>
    </row>
    <row r="39" spans="1:3" x14ac:dyDescent="0.25">
      <c r="A39">
        <v>36</v>
      </c>
      <c r="B39" s="4" t="s">
        <v>37</v>
      </c>
      <c r="C39" s="3">
        <v>29200</v>
      </c>
    </row>
    <row r="40" spans="1:3" x14ac:dyDescent="0.25">
      <c r="A40">
        <v>37</v>
      </c>
      <c r="B40" s="4" t="s">
        <v>38</v>
      </c>
      <c r="C40" s="3">
        <v>17800</v>
      </c>
    </row>
    <row r="41" spans="1:3" x14ac:dyDescent="0.25">
      <c r="A41">
        <v>38</v>
      </c>
      <c r="B41" s="4" t="s">
        <v>39</v>
      </c>
      <c r="C41" s="3">
        <v>22300</v>
      </c>
    </row>
    <row r="42" spans="1:3" x14ac:dyDescent="0.25">
      <c r="A42">
        <v>39</v>
      </c>
      <c r="B42" s="4" t="s">
        <v>40</v>
      </c>
      <c r="C42" s="3">
        <v>33000</v>
      </c>
    </row>
    <row r="43" spans="1:3" x14ac:dyDescent="0.25">
      <c r="A43">
        <v>40</v>
      </c>
      <c r="B43" s="4" t="s">
        <v>41</v>
      </c>
      <c r="C43" s="3">
        <v>34400</v>
      </c>
    </row>
    <row r="44" spans="1:3" x14ac:dyDescent="0.25">
      <c r="A44">
        <v>41</v>
      </c>
      <c r="B44" s="4" t="s">
        <v>42</v>
      </c>
      <c r="C44" s="3">
        <v>18900</v>
      </c>
    </row>
    <row r="45" spans="1:3" x14ac:dyDescent="0.25">
      <c r="A45">
        <v>42</v>
      </c>
      <c r="B45" s="4" t="s">
        <v>43</v>
      </c>
      <c r="C45" s="3">
        <v>20400</v>
      </c>
    </row>
    <row r="46" spans="1:3" x14ac:dyDescent="0.25">
      <c r="A46">
        <v>43</v>
      </c>
      <c r="B46" s="4" t="s">
        <v>44</v>
      </c>
      <c r="C46" s="3">
        <v>28700</v>
      </c>
    </row>
    <row r="47" spans="1:3" x14ac:dyDescent="0.25">
      <c r="A47">
        <v>44</v>
      </c>
      <c r="B47" s="4" t="s">
        <v>45</v>
      </c>
      <c r="C47" s="3">
        <v>32000</v>
      </c>
    </row>
    <row r="48" spans="1:3" x14ac:dyDescent="0.25">
      <c r="A48">
        <v>45</v>
      </c>
      <c r="B48" s="4" t="s">
        <v>46</v>
      </c>
      <c r="C48" s="3">
        <v>18600</v>
      </c>
    </row>
    <row r="49" spans="1:3" x14ac:dyDescent="0.25">
      <c r="A49">
        <v>46</v>
      </c>
      <c r="B49" s="4" t="s">
        <v>47</v>
      </c>
      <c r="C49" s="3">
        <v>27800</v>
      </c>
    </row>
    <row r="50" spans="1:3" x14ac:dyDescent="0.25">
      <c r="A50">
        <v>47</v>
      </c>
      <c r="B50" s="4" t="s">
        <v>48</v>
      </c>
      <c r="C50" s="3">
        <v>34300</v>
      </c>
    </row>
    <row r="51" spans="1:3" x14ac:dyDescent="0.25">
      <c r="A51">
        <v>48</v>
      </c>
      <c r="B51" s="4" t="s">
        <v>49</v>
      </c>
      <c r="C51" s="3">
        <v>21300</v>
      </c>
    </row>
    <row r="52" spans="1:3" x14ac:dyDescent="0.25">
      <c r="A52">
        <v>49</v>
      </c>
      <c r="B52" s="4" t="s">
        <v>50</v>
      </c>
      <c r="C52" s="3">
        <v>21000</v>
      </c>
    </row>
    <row r="53" spans="1:3" x14ac:dyDescent="0.25">
      <c r="A53">
        <v>50</v>
      </c>
      <c r="B53" s="4" t="s">
        <v>51</v>
      </c>
      <c r="C53" s="3">
        <v>29500</v>
      </c>
    </row>
    <row r="54" spans="1:3" x14ac:dyDescent="0.25">
      <c r="A54">
        <v>51</v>
      </c>
      <c r="B54" s="4" t="s">
        <v>52</v>
      </c>
      <c r="C54" s="3">
        <v>26900</v>
      </c>
    </row>
    <row r="55" spans="1:3" x14ac:dyDescent="0.25">
      <c r="A55">
        <v>52</v>
      </c>
      <c r="B55" s="4" t="s">
        <v>53</v>
      </c>
      <c r="C55" s="3">
        <v>25300</v>
      </c>
    </row>
    <row r="56" spans="1:3" x14ac:dyDescent="0.25">
      <c r="A56">
        <v>53</v>
      </c>
      <c r="B56" s="4" t="s">
        <v>54</v>
      </c>
      <c r="C56" s="3">
        <v>23300</v>
      </c>
    </row>
    <row r="57" spans="1:3" x14ac:dyDescent="0.25">
      <c r="A57">
        <v>54</v>
      </c>
      <c r="B57" s="4" t="s">
        <v>55</v>
      </c>
      <c r="C57" s="3">
        <v>24100</v>
      </c>
    </row>
    <row r="58" spans="1:3" x14ac:dyDescent="0.25">
      <c r="A58">
        <v>55</v>
      </c>
      <c r="B58" s="4" t="s">
        <v>56</v>
      </c>
      <c r="C58" s="3">
        <v>30100</v>
      </c>
    </row>
    <row r="59" spans="1:3" x14ac:dyDescent="0.25">
      <c r="A59">
        <v>56</v>
      </c>
      <c r="B59" s="4" t="s">
        <v>57</v>
      </c>
      <c r="C59" s="3">
        <v>23700</v>
      </c>
    </row>
    <row r="60" spans="1:3" x14ac:dyDescent="0.25">
      <c r="A60">
        <v>57</v>
      </c>
      <c r="B60" s="4" t="s">
        <v>58</v>
      </c>
      <c r="C60" s="3">
        <v>25700</v>
      </c>
    </row>
    <row r="61" spans="1:3" x14ac:dyDescent="0.25">
      <c r="A61">
        <v>58</v>
      </c>
      <c r="B61" s="4" t="s">
        <v>59</v>
      </c>
      <c r="C61" s="3">
        <v>31500</v>
      </c>
    </row>
    <row r="62" spans="1:3" x14ac:dyDescent="0.25">
      <c r="A62">
        <v>59</v>
      </c>
      <c r="B62" s="4" t="s">
        <v>60</v>
      </c>
      <c r="C62" s="3">
        <v>26100</v>
      </c>
    </row>
    <row r="63" spans="1:3" x14ac:dyDescent="0.25">
      <c r="A63">
        <v>60</v>
      </c>
      <c r="B63" s="4" t="s">
        <v>61</v>
      </c>
      <c r="C63" s="3">
        <v>23200</v>
      </c>
    </row>
    <row r="64" spans="1:3" x14ac:dyDescent="0.25">
      <c r="A64">
        <v>61</v>
      </c>
      <c r="B64" s="4" t="s">
        <v>62</v>
      </c>
      <c r="C64" s="3">
        <v>20800</v>
      </c>
    </row>
    <row r="65" spans="1:3" x14ac:dyDescent="0.25">
      <c r="A65">
        <v>62</v>
      </c>
      <c r="B65" s="4" t="s">
        <v>63</v>
      </c>
      <c r="C65" s="3">
        <v>17900</v>
      </c>
    </row>
    <row r="66" spans="1:3" x14ac:dyDescent="0.25">
      <c r="A66">
        <v>63</v>
      </c>
      <c r="B66" s="4" t="s">
        <v>64</v>
      </c>
      <c r="C66" s="3">
        <v>27200</v>
      </c>
    </row>
    <row r="67" spans="1:3" x14ac:dyDescent="0.25">
      <c r="A67">
        <v>64</v>
      </c>
      <c r="B67" s="4" t="s">
        <v>65</v>
      </c>
      <c r="C67" s="3">
        <v>31500</v>
      </c>
    </row>
    <row r="68" spans="1:3" x14ac:dyDescent="0.25">
      <c r="A68">
        <v>65</v>
      </c>
      <c r="B68" s="4" t="s">
        <v>66</v>
      </c>
      <c r="C68" s="3">
        <v>25400</v>
      </c>
    </row>
    <row r="69" spans="1:3" x14ac:dyDescent="0.25">
      <c r="A69">
        <v>66</v>
      </c>
      <c r="B69" s="4" t="s">
        <v>67</v>
      </c>
      <c r="C69" s="3">
        <v>17400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</cols>
  <sheetData>
    <row r="1" spans="1:1" ht="18.75" x14ac:dyDescent="0.3">
      <c r="A1" s="6" t="s">
        <v>71</v>
      </c>
    </row>
    <row r="2" spans="1:1" x14ac:dyDescent="0.25">
      <c r="A2" s="8">
        <f>PMT(8%/12,20*12,10000000,,0)</f>
        <v>-83644.006899346277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ht="18.75" x14ac:dyDescent="0.3">
      <c r="A1" s="7" t="s">
        <v>72</v>
      </c>
    </row>
    <row r="2" spans="1:2" x14ac:dyDescent="0.25">
      <c r="A2">
        <v>6.3</v>
      </c>
      <c r="B2" s="9">
        <f>SIN(PI()-A2)</f>
        <v>1.6813900484349834E-2</v>
      </c>
    </row>
    <row r="3" spans="1:2" x14ac:dyDescent="0.25">
      <c r="A3" s="5"/>
    </row>
    <row r="4" spans="1:2" x14ac:dyDescent="0.25">
      <c r="A4" s="5"/>
    </row>
    <row r="5" spans="1:2" x14ac:dyDescent="0.25">
      <c r="A5" s="5"/>
    </row>
    <row r="6" spans="1:2" x14ac:dyDescent="0.25">
      <c r="A6" s="5"/>
    </row>
    <row r="7" spans="1:2" x14ac:dyDescent="0.25">
      <c r="A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F15" sqref="F15"/>
    </sheetView>
  </sheetViews>
  <sheetFormatPr defaultRowHeight="15" x14ac:dyDescent="0.25"/>
  <sheetData>
    <row r="1" spans="1:2" ht="18.75" x14ac:dyDescent="0.3">
      <c r="A1" s="6" t="s">
        <v>73</v>
      </c>
    </row>
    <row r="2" spans="1:2" x14ac:dyDescent="0.25">
      <c r="A2" s="10" t="s">
        <v>74</v>
      </c>
    </row>
    <row r="3" spans="1:2" x14ac:dyDescent="0.25">
      <c r="A3" s="13" t="s">
        <v>75</v>
      </c>
      <c r="B3" s="14" t="s">
        <v>76</v>
      </c>
    </row>
    <row r="4" spans="1:2" x14ac:dyDescent="0.25">
      <c r="A4" s="11">
        <v>2</v>
      </c>
      <c r="B4" s="12">
        <f>2*SIN(A4)+COS(3*A4-PI())-3*COS(A4)</f>
        <v>2.1068650766424248</v>
      </c>
    </row>
    <row r="6" spans="1:2" ht="18.75" x14ac:dyDescent="0.3">
      <c r="A6" s="6" t="s">
        <v>77</v>
      </c>
    </row>
    <row r="7" spans="1:2" x14ac:dyDescent="0.25">
      <c r="A7" s="2" t="s">
        <v>78</v>
      </c>
    </row>
    <row r="8" spans="1:2" x14ac:dyDescent="0.25">
      <c r="A8" s="13" t="s">
        <v>75</v>
      </c>
      <c r="B8" s="13" t="s">
        <v>79</v>
      </c>
    </row>
    <row r="9" spans="1:2" x14ac:dyDescent="0.25">
      <c r="A9" s="11">
        <v>5</v>
      </c>
      <c r="B9" s="12">
        <f>2*SIN(COS(3*A9-PI()))</f>
        <v>1.3773903991317813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Normal="100" workbookViewId="0">
      <selection activeCell="P17" sqref="P17"/>
    </sheetView>
  </sheetViews>
  <sheetFormatPr defaultRowHeight="15" x14ac:dyDescent="0.25"/>
  <cols>
    <col min="12" max="12" width="32.85546875" bestFit="1" customWidth="1"/>
    <col min="13" max="13" width="9.7109375" bestFit="1" customWidth="1"/>
    <col min="14" max="14" width="8" bestFit="1" customWidth="1"/>
    <col min="15" max="15" width="8.85546875" bestFit="1" customWidth="1"/>
    <col min="16" max="16" width="18.5703125" bestFit="1" customWidth="1"/>
    <col min="17" max="17" width="23.28515625" bestFit="1" customWidth="1"/>
  </cols>
  <sheetData>
    <row r="1" spans="1:17" ht="15.75" thickBot="1" x14ac:dyDescent="0.3">
      <c r="A1" s="18">
        <v>6</v>
      </c>
      <c r="B1" s="18">
        <v>2</v>
      </c>
      <c r="C1" s="18">
        <v>1</v>
      </c>
      <c r="D1" s="18">
        <v>3</v>
      </c>
      <c r="E1" s="18">
        <v>1</v>
      </c>
      <c r="F1" s="18">
        <v>5</v>
      </c>
      <c r="G1" s="18">
        <v>7</v>
      </c>
      <c r="H1" s="18">
        <v>6</v>
      </c>
      <c r="I1" s="18">
        <v>1</v>
      </c>
      <c r="J1" s="18">
        <v>1</v>
      </c>
      <c r="L1" s="27" t="s">
        <v>80</v>
      </c>
      <c r="M1" s="28" t="s">
        <v>81</v>
      </c>
      <c r="N1" s="28" t="s">
        <v>82</v>
      </c>
      <c r="O1" s="28" t="s">
        <v>83</v>
      </c>
      <c r="P1" s="28" t="s">
        <v>84</v>
      </c>
      <c r="Q1" s="29" t="s">
        <v>85</v>
      </c>
    </row>
    <row r="2" spans="1:17" x14ac:dyDescent="0.25">
      <c r="A2" s="18">
        <v>3</v>
      </c>
      <c r="B2" s="18">
        <v>3</v>
      </c>
      <c r="C2" s="18">
        <v>5</v>
      </c>
      <c r="D2" s="18">
        <v>2</v>
      </c>
      <c r="E2" s="18">
        <v>2</v>
      </c>
      <c r="F2" s="18">
        <v>4</v>
      </c>
      <c r="G2" s="18">
        <v>6</v>
      </c>
      <c r="H2" s="18">
        <v>2</v>
      </c>
      <c r="I2" s="18">
        <v>5</v>
      </c>
      <c r="J2" s="18">
        <v>2</v>
      </c>
      <c r="L2" s="35" t="s">
        <v>86</v>
      </c>
      <c r="M2" s="30">
        <v>1</v>
      </c>
      <c r="N2" s="25">
        <f t="array" ref="N2:N9">FREQUENCY(A1:J10,M2:M8)</f>
        <v>17</v>
      </c>
      <c r="O2" s="26">
        <f>N2/$N$11</f>
        <v>0.17</v>
      </c>
      <c r="P2" s="40">
        <f>N2/$N$10</f>
        <v>0.17708333333333334</v>
      </c>
      <c r="Q2" s="40">
        <f>SUM($P$2:P2)</f>
        <v>0.17708333333333334</v>
      </c>
    </row>
    <row r="3" spans="1:17" x14ac:dyDescent="0.25">
      <c r="A3" s="18">
        <v>1</v>
      </c>
      <c r="B3" s="18">
        <v>1</v>
      </c>
      <c r="C3" s="18">
        <v>3</v>
      </c>
      <c r="D3" s="18">
        <v>5</v>
      </c>
      <c r="E3" s="18">
        <v>4</v>
      </c>
      <c r="F3" s="18">
        <v>3</v>
      </c>
      <c r="G3" s="18">
        <v>6</v>
      </c>
      <c r="H3" s="18">
        <v>1</v>
      </c>
      <c r="I3" s="18">
        <v>3</v>
      </c>
      <c r="J3" s="18">
        <v>4</v>
      </c>
      <c r="L3" s="36" t="s">
        <v>87</v>
      </c>
      <c r="M3" s="31">
        <v>2</v>
      </c>
      <c r="N3" s="17">
        <v>11</v>
      </c>
      <c r="O3" s="26">
        <f t="shared" ref="O3:O9" si="0">N3/$N$11</f>
        <v>0.11</v>
      </c>
      <c r="P3" s="40">
        <f t="shared" ref="P3:P9" si="1">N3/$N$10</f>
        <v>0.11458333333333333</v>
      </c>
      <c r="Q3" s="40">
        <f>SUM($P$2:P3)</f>
        <v>0.29166666666666669</v>
      </c>
    </row>
    <row r="4" spans="1:17" x14ac:dyDescent="0.25">
      <c r="A4" s="18">
        <v>3</v>
      </c>
      <c r="B4" s="18">
        <v>1</v>
      </c>
      <c r="C4" s="18">
        <v>10</v>
      </c>
      <c r="D4" s="18">
        <v>4</v>
      </c>
      <c r="E4" s="18">
        <v>7</v>
      </c>
      <c r="F4" s="18">
        <v>6</v>
      </c>
      <c r="G4" s="18">
        <v>7</v>
      </c>
      <c r="H4" s="18">
        <v>6</v>
      </c>
      <c r="I4" s="18">
        <v>4</v>
      </c>
      <c r="J4" s="18">
        <v>1</v>
      </c>
      <c r="L4" s="36" t="s">
        <v>88</v>
      </c>
      <c r="M4" s="31">
        <v>3</v>
      </c>
      <c r="N4" s="17">
        <v>16</v>
      </c>
      <c r="O4" s="26">
        <f t="shared" si="0"/>
        <v>0.16</v>
      </c>
      <c r="P4" s="40">
        <f t="shared" si="1"/>
        <v>0.16666666666666666</v>
      </c>
      <c r="Q4" s="40">
        <f>SUM($P$2:P4)</f>
        <v>0.45833333333333337</v>
      </c>
    </row>
    <row r="5" spans="1:17" x14ac:dyDescent="0.25">
      <c r="A5" s="18">
        <v>4</v>
      </c>
      <c r="B5" s="18">
        <v>7</v>
      </c>
      <c r="C5" s="18">
        <v>9</v>
      </c>
      <c r="D5" s="18">
        <v>1</v>
      </c>
      <c r="E5" s="18">
        <v>2</v>
      </c>
      <c r="F5" s="18">
        <v>1</v>
      </c>
      <c r="G5" s="18">
        <v>7</v>
      </c>
      <c r="H5" s="18">
        <v>7</v>
      </c>
      <c r="I5" s="18">
        <v>4</v>
      </c>
      <c r="J5" s="18">
        <v>6</v>
      </c>
      <c r="L5" s="36" t="s">
        <v>89</v>
      </c>
      <c r="M5" s="31">
        <v>4</v>
      </c>
      <c r="N5" s="17">
        <v>19</v>
      </c>
      <c r="O5" s="26">
        <f t="shared" si="0"/>
        <v>0.19</v>
      </c>
      <c r="P5" s="40">
        <f t="shared" si="1"/>
        <v>0.19791666666666666</v>
      </c>
      <c r="Q5" s="40">
        <f>SUM($P$2:P5)</f>
        <v>0.65625</v>
      </c>
    </row>
    <row r="6" spans="1:17" x14ac:dyDescent="0.25">
      <c r="A6" s="18">
        <v>5</v>
      </c>
      <c r="B6" s="18">
        <v>3</v>
      </c>
      <c r="C6" s="18">
        <v>6</v>
      </c>
      <c r="D6" s="18">
        <v>4</v>
      </c>
      <c r="E6" s="18">
        <v>4</v>
      </c>
      <c r="F6" s="18">
        <v>2</v>
      </c>
      <c r="G6" s="18">
        <v>4</v>
      </c>
      <c r="H6" s="18">
        <v>4</v>
      </c>
      <c r="I6" s="18">
        <v>6</v>
      </c>
      <c r="J6" s="18">
        <v>3</v>
      </c>
      <c r="L6" s="36" t="s">
        <v>90</v>
      </c>
      <c r="M6" s="31">
        <v>5</v>
      </c>
      <c r="N6" s="17">
        <v>8</v>
      </c>
      <c r="O6" s="26">
        <f t="shared" si="0"/>
        <v>0.08</v>
      </c>
      <c r="P6" s="40">
        <f t="shared" si="1"/>
        <v>8.3333333333333329E-2</v>
      </c>
      <c r="Q6" s="40">
        <f>SUM($P$2:P6)</f>
        <v>0.73958333333333337</v>
      </c>
    </row>
    <row r="7" spans="1:17" x14ac:dyDescent="0.25">
      <c r="A7" s="18">
        <v>3</v>
      </c>
      <c r="B7" s="18">
        <v>4</v>
      </c>
      <c r="C7" s="18">
        <v>2</v>
      </c>
      <c r="D7" s="18">
        <v>6</v>
      </c>
      <c r="E7" s="18">
        <v>1</v>
      </c>
      <c r="F7" s="18">
        <v>11</v>
      </c>
      <c r="G7" s="18">
        <v>7</v>
      </c>
      <c r="H7" s="18">
        <v>5</v>
      </c>
      <c r="I7" s="18">
        <v>2</v>
      </c>
      <c r="J7" s="18">
        <v>6</v>
      </c>
      <c r="L7" s="36" t="s">
        <v>91</v>
      </c>
      <c r="M7" s="31">
        <v>6</v>
      </c>
      <c r="N7" s="17">
        <v>16</v>
      </c>
      <c r="O7" s="26">
        <f t="shared" si="0"/>
        <v>0.16</v>
      </c>
      <c r="P7" s="40">
        <f t="shared" si="1"/>
        <v>0.16666666666666666</v>
      </c>
      <c r="Q7" s="40">
        <f>SUM($P$2:P7)</f>
        <v>0.90625</v>
      </c>
    </row>
    <row r="8" spans="1:17" x14ac:dyDescent="0.25">
      <c r="A8" s="18">
        <v>1</v>
      </c>
      <c r="B8" s="18">
        <v>1</v>
      </c>
      <c r="C8" s="18">
        <v>3</v>
      </c>
      <c r="D8" s="18">
        <v>5</v>
      </c>
      <c r="E8" s="18">
        <v>4</v>
      </c>
      <c r="F8" s="18">
        <v>3</v>
      </c>
      <c r="G8" s="18">
        <v>6</v>
      </c>
      <c r="H8" s="18">
        <v>1</v>
      </c>
      <c r="I8" s="18">
        <v>3</v>
      </c>
      <c r="J8" s="18">
        <v>4</v>
      </c>
      <c r="L8" s="36" t="s">
        <v>92</v>
      </c>
      <c r="M8" s="31">
        <v>7</v>
      </c>
      <c r="N8" s="17">
        <v>9</v>
      </c>
      <c r="O8" s="26">
        <f t="shared" si="0"/>
        <v>0.09</v>
      </c>
      <c r="P8" s="40">
        <f t="shared" si="1"/>
        <v>9.375E-2</v>
      </c>
      <c r="Q8" s="40">
        <f>SUM($P$2:P8)</f>
        <v>1</v>
      </c>
    </row>
    <row r="9" spans="1:17" ht="15.75" thickBot="1" x14ac:dyDescent="0.3">
      <c r="A9" s="18">
        <v>3</v>
      </c>
      <c r="B9" s="18">
        <v>1</v>
      </c>
      <c r="C9" s="18">
        <v>4</v>
      </c>
      <c r="D9" s="18">
        <v>4</v>
      </c>
      <c r="E9" s="18">
        <v>7</v>
      </c>
      <c r="F9" s="18">
        <v>6</v>
      </c>
      <c r="G9" s="18">
        <v>7</v>
      </c>
      <c r="H9" s="18">
        <v>6</v>
      </c>
      <c r="I9" s="18">
        <v>8</v>
      </c>
      <c r="J9" s="18">
        <v>1</v>
      </c>
      <c r="L9" s="37" t="s">
        <v>93</v>
      </c>
      <c r="M9" s="32"/>
      <c r="N9" s="20">
        <v>4</v>
      </c>
      <c r="O9" s="26">
        <f t="shared" si="0"/>
        <v>0.04</v>
      </c>
      <c r="P9" s="40">
        <f t="shared" si="1"/>
        <v>4.1666666666666664E-2</v>
      </c>
      <c r="Q9" s="19"/>
    </row>
    <row r="10" spans="1:17" x14ac:dyDescent="0.25">
      <c r="A10" s="18">
        <v>6</v>
      </c>
      <c r="B10" s="18">
        <v>4</v>
      </c>
      <c r="C10" s="18">
        <v>2</v>
      </c>
      <c r="D10" s="18">
        <v>6</v>
      </c>
      <c r="E10" s="18">
        <v>4</v>
      </c>
      <c r="F10" s="18">
        <v>3</v>
      </c>
      <c r="G10" s="18">
        <v>5</v>
      </c>
      <c r="H10" s="18">
        <v>3</v>
      </c>
      <c r="I10" s="18">
        <v>2</v>
      </c>
      <c r="J10" s="18">
        <v>4</v>
      </c>
      <c r="L10" s="38" t="s">
        <v>95</v>
      </c>
      <c r="M10" s="33"/>
      <c r="N10" s="21">
        <f>SUM(N2:N8)</f>
        <v>96</v>
      </c>
      <c r="O10" s="21"/>
      <c r="P10" s="21"/>
      <c r="Q10" s="22"/>
    </row>
    <row r="11" spans="1:17" ht="15.75" thickBot="1" x14ac:dyDescent="0.3">
      <c r="L11" s="39" t="s">
        <v>96</v>
      </c>
      <c r="M11" s="34"/>
      <c r="N11" s="23">
        <f>SUM(N2:N9)</f>
        <v>100</v>
      </c>
      <c r="O11" s="23"/>
      <c r="P11" s="23"/>
      <c r="Q11" s="24"/>
    </row>
    <row r="12" spans="1:17" x14ac:dyDescent="0.25">
      <c r="A12" s="1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G18" sqref="G18"/>
    </sheetView>
  </sheetViews>
  <sheetFormatPr defaultRowHeight="15" x14ac:dyDescent="0.25"/>
  <cols>
    <col min="2" max="2" width="12.85546875" bestFit="1" customWidth="1"/>
    <col min="3" max="3" width="16.140625" bestFit="1" customWidth="1"/>
    <col min="4" max="4" width="15.28515625" style="46" bestFit="1" customWidth="1"/>
  </cols>
  <sheetData>
    <row r="1" spans="1:4" ht="18.75" x14ac:dyDescent="0.3">
      <c r="A1" s="6" t="s">
        <v>134</v>
      </c>
    </row>
    <row r="2" spans="1:4" ht="18.75" x14ac:dyDescent="0.3">
      <c r="A2" s="6" t="s">
        <v>135</v>
      </c>
    </row>
    <row r="4" spans="1:4" ht="15.75" x14ac:dyDescent="0.25">
      <c r="A4" s="41" t="s">
        <v>97</v>
      </c>
      <c r="B4" s="41" t="s">
        <v>98</v>
      </c>
      <c r="C4" s="41" t="s">
        <v>99</v>
      </c>
      <c r="D4" s="47" t="s">
        <v>100</v>
      </c>
    </row>
    <row r="5" spans="1:4" ht="15.75" x14ac:dyDescent="0.25">
      <c r="A5" s="42">
        <v>1</v>
      </c>
      <c r="B5" s="42" t="s">
        <v>101</v>
      </c>
      <c r="C5" s="42" t="s">
        <v>102</v>
      </c>
      <c r="D5" s="48">
        <f>VLOOKUP(C5,'(Справочник окладов)'!A:B,2,FALSE)</f>
        <v>65000</v>
      </c>
    </row>
    <row r="6" spans="1:4" ht="15.75" x14ac:dyDescent="0.25">
      <c r="A6" s="42">
        <v>2</v>
      </c>
      <c r="B6" s="42" t="s">
        <v>103</v>
      </c>
      <c r="C6" s="42" t="s">
        <v>104</v>
      </c>
      <c r="D6" s="48">
        <f>VLOOKUP(C6,'(Справочник окладов)'!A:B,2,FALSE)</f>
        <v>45000</v>
      </c>
    </row>
    <row r="7" spans="1:4" ht="15.75" x14ac:dyDescent="0.25">
      <c r="A7" s="42">
        <v>3</v>
      </c>
      <c r="B7" s="42" t="s">
        <v>105</v>
      </c>
      <c r="C7" s="42" t="s">
        <v>106</v>
      </c>
      <c r="D7" s="48">
        <f>VLOOKUP(C7,'(Справочник окладов)'!A:B,2,FALSE)</f>
        <v>55000</v>
      </c>
    </row>
    <row r="8" spans="1:4" ht="15.75" x14ac:dyDescent="0.25">
      <c r="A8" s="42">
        <v>4</v>
      </c>
      <c r="B8" s="42" t="s">
        <v>107</v>
      </c>
      <c r="C8" s="42" t="s">
        <v>108</v>
      </c>
      <c r="D8" s="48">
        <f>VLOOKUP(C8,'(Справочник окладов)'!A:B,2,FALSE)</f>
        <v>90000</v>
      </c>
    </row>
    <row r="9" spans="1:4" ht="15.75" x14ac:dyDescent="0.25">
      <c r="A9" s="42">
        <v>5</v>
      </c>
      <c r="B9" s="42" t="s">
        <v>109</v>
      </c>
      <c r="C9" s="42" t="s">
        <v>110</v>
      </c>
      <c r="D9" s="48">
        <f>VLOOKUP(C9,'(Справочник окладов)'!A:B,2,FALSE)</f>
        <v>60000</v>
      </c>
    </row>
    <row r="10" spans="1:4" ht="15.75" x14ac:dyDescent="0.25">
      <c r="A10" s="42">
        <v>6</v>
      </c>
      <c r="B10" s="42" t="s">
        <v>111</v>
      </c>
      <c r="C10" s="42" t="s">
        <v>112</v>
      </c>
      <c r="D10" s="48">
        <f>VLOOKUP(C10,'(Справочник окладов)'!A:B,2,FALSE)</f>
        <v>50000</v>
      </c>
    </row>
    <row r="11" spans="1:4" ht="15.75" x14ac:dyDescent="0.25">
      <c r="A11" s="42">
        <v>7</v>
      </c>
      <c r="B11" s="42" t="s">
        <v>113</v>
      </c>
      <c r="C11" s="42" t="s">
        <v>114</v>
      </c>
      <c r="D11" s="48">
        <f>VLOOKUP(C11,'(Справочник окладов)'!A:B,2,FALSE)</f>
        <v>70000</v>
      </c>
    </row>
    <row r="12" spans="1:4" ht="15.75" x14ac:dyDescent="0.25">
      <c r="A12" s="42">
        <v>8</v>
      </c>
      <c r="B12" s="42" t="s">
        <v>115</v>
      </c>
      <c r="C12" s="42" t="s">
        <v>116</v>
      </c>
      <c r="D12" s="48">
        <f>VLOOKUP(C12,'(Справочник окладов)'!A:B,2,FALSE)</f>
        <v>40000</v>
      </c>
    </row>
    <row r="13" spans="1:4" ht="15.75" x14ac:dyDescent="0.25">
      <c r="A13" s="42">
        <v>9</v>
      </c>
      <c r="B13" s="42" t="s">
        <v>117</v>
      </c>
      <c r="C13" s="42" t="s">
        <v>102</v>
      </c>
      <c r="D13" s="48">
        <f>VLOOKUP(C13,'(Справочник окладов)'!A:B,2,FALSE)</f>
        <v>65000</v>
      </c>
    </row>
    <row r="14" spans="1:4" ht="15.75" x14ac:dyDescent="0.25">
      <c r="A14" s="42">
        <v>10</v>
      </c>
      <c r="B14" s="42" t="s">
        <v>118</v>
      </c>
      <c r="C14" s="42" t="s">
        <v>104</v>
      </c>
      <c r="D14" s="48">
        <f>VLOOKUP(C14,'(Справочник окладов)'!A:B,2,FALSE)</f>
        <v>45000</v>
      </c>
    </row>
    <row r="15" spans="1:4" ht="15.75" x14ac:dyDescent="0.25">
      <c r="A15" s="42">
        <v>11</v>
      </c>
      <c r="B15" s="42" t="s">
        <v>119</v>
      </c>
      <c r="C15" s="42" t="s">
        <v>120</v>
      </c>
      <c r="D15" s="48">
        <f>VLOOKUP(C15,'(Справочник окладов)'!A:B,2,FALSE)</f>
        <v>80000</v>
      </c>
    </row>
    <row r="16" spans="1:4" ht="15.75" x14ac:dyDescent="0.25">
      <c r="A16" s="42">
        <v>12</v>
      </c>
      <c r="B16" s="42" t="s">
        <v>121</v>
      </c>
      <c r="C16" s="42" t="s">
        <v>104</v>
      </c>
      <c r="D16" s="48">
        <f>VLOOKUP(C16,'(Справочник окладов)'!A:B,2,FALSE)</f>
        <v>45000</v>
      </c>
    </row>
    <row r="17" spans="1:4" ht="15.75" x14ac:dyDescent="0.25">
      <c r="A17" s="42">
        <v>13</v>
      </c>
      <c r="B17" s="42" t="s">
        <v>122</v>
      </c>
      <c r="C17" s="42" t="s">
        <v>114</v>
      </c>
      <c r="D17" s="48">
        <f>VLOOKUP(C17,'(Справочник окладов)'!A:B,2,FALSE)</f>
        <v>70000</v>
      </c>
    </row>
    <row r="18" spans="1:4" ht="15.75" x14ac:dyDescent="0.25">
      <c r="A18" s="42">
        <v>14</v>
      </c>
      <c r="B18" s="42" t="s">
        <v>123</v>
      </c>
      <c r="C18" s="42" t="s">
        <v>102</v>
      </c>
      <c r="D18" s="48">
        <f>VLOOKUP(C18,'(Справочник окладов)'!A:B,2,FALSE)</f>
        <v>65000</v>
      </c>
    </row>
    <row r="19" spans="1:4" ht="15.75" x14ac:dyDescent="0.25">
      <c r="A19" s="42">
        <v>15</v>
      </c>
      <c r="B19" s="42" t="s">
        <v>124</v>
      </c>
      <c r="C19" s="42" t="s">
        <v>112</v>
      </c>
      <c r="D19" s="48">
        <f>VLOOKUP(C19,'(Справочник окладов)'!A:B,2,FALSE)</f>
        <v>50000</v>
      </c>
    </row>
    <row r="20" spans="1:4" ht="15.75" x14ac:dyDescent="0.25">
      <c r="A20" s="42">
        <v>16</v>
      </c>
      <c r="B20" s="42" t="s">
        <v>125</v>
      </c>
      <c r="C20" s="42" t="s">
        <v>116</v>
      </c>
      <c r="D20" s="48">
        <f>VLOOKUP(C20,'(Справочник окладов)'!A:B,2,FALSE)</f>
        <v>40000</v>
      </c>
    </row>
    <row r="21" spans="1:4" ht="15.75" x14ac:dyDescent="0.25">
      <c r="A21" s="42">
        <v>17</v>
      </c>
      <c r="B21" s="42" t="s">
        <v>126</v>
      </c>
      <c r="C21" s="42" t="s">
        <v>104</v>
      </c>
      <c r="D21" s="48">
        <f>VLOOKUP(C21,'(Справочник окладов)'!A:B,2,FALSE)</f>
        <v>45000</v>
      </c>
    </row>
    <row r="22" spans="1:4" ht="15.75" x14ac:dyDescent="0.25">
      <c r="A22" s="42">
        <v>18</v>
      </c>
      <c r="B22" s="42" t="s">
        <v>127</v>
      </c>
      <c r="C22" s="42" t="s">
        <v>104</v>
      </c>
      <c r="D22" s="48">
        <f>VLOOKUP(C22,'(Справочник окладов)'!A:B,2,FALSE)</f>
        <v>45000</v>
      </c>
    </row>
    <row r="23" spans="1:4" ht="15.75" x14ac:dyDescent="0.25">
      <c r="A23" s="42">
        <v>19</v>
      </c>
      <c r="B23" s="42" t="s">
        <v>128</v>
      </c>
      <c r="C23" s="42" t="s">
        <v>112</v>
      </c>
      <c r="D23" s="48">
        <f>VLOOKUP(C23,'(Справочник окладов)'!A:B,2,FALSE)</f>
        <v>50000</v>
      </c>
    </row>
    <row r="24" spans="1:4" ht="15.75" x14ac:dyDescent="0.25">
      <c r="A24" s="42">
        <v>20</v>
      </c>
      <c r="B24" s="42" t="s">
        <v>129</v>
      </c>
      <c r="C24" s="42" t="s">
        <v>106</v>
      </c>
      <c r="D24" s="48">
        <f>VLOOKUP(C24,'(Справочник окладов)'!A:B,2,FALSE)</f>
        <v>55000</v>
      </c>
    </row>
    <row r="25" spans="1:4" ht="15.75" x14ac:dyDescent="0.25">
      <c r="A25" s="42">
        <v>21</v>
      </c>
      <c r="B25" s="42" t="s">
        <v>130</v>
      </c>
      <c r="C25" s="42" t="s">
        <v>116</v>
      </c>
      <c r="D25" s="48">
        <f>VLOOKUP(C25,'(Справочник окладов)'!A:B,2,FALSE)</f>
        <v>40000</v>
      </c>
    </row>
    <row r="26" spans="1:4" ht="15.75" x14ac:dyDescent="0.25">
      <c r="A26" s="42">
        <v>22</v>
      </c>
      <c r="B26" s="42" t="s">
        <v>131</v>
      </c>
      <c r="C26" s="42" t="s">
        <v>104</v>
      </c>
      <c r="D26" s="48">
        <f>VLOOKUP(C26,'(Справочник окладов)'!A:B,2,FALSE)</f>
        <v>45000</v>
      </c>
    </row>
    <row r="27" spans="1:4" ht="15.75" x14ac:dyDescent="0.25">
      <c r="A27" s="42">
        <v>23</v>
      </c>
      <c r="B27" s="42" t="s">
        <v>132</v>
      </c>
      <c r="C27" s="42" t="s">
        <v>116</v>
      </c>
      <c r="D27" s="48">
        <f>VLOOKUP(C27,'(Справочник окладов)'!A:B,2,FALSE)</f>
        <v>40000</v>
      </c>
    </row>
    <row r="28" spans="1:4" x14ac:dyDescent="0.25">
      <c r="D28" s="49">
        <f>SUM(D5:D27)</f>
        <v>1255000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3" sqref="D13"/>
    </sheetView>
  </sheetViews>
  <sheetFormatPr defaultRowHeight="15" x14ac:dyDescent="0.25"/>
  <cols>
    <col min="1" max="1" width="16.140625" bestFit="1" customWidth="1"/>
    <col min="2" max="2" width="13.7109375" bestFit="1" customWidth="1"/>
  </cols>
  <sheetData>
    <row r="1" spans="1:2" ht="15.75" x14ac:dyDescent="0.25">
      <c r="A1" s="44" t="s">
        <v>99</v>
      </c>
      <c r="B1" s="44" t="s">
        <v>100</v>
      </c>
    </row>
    <row r="2" spans="1:2" ht="15.75" x14ac:dyDescent="0.25">
      <c r="A2" s="43" t="s">
        <v>108</v>
      </c>
      <c r="B2" s="45">
        <v>90000</v>
      </c>
    </row>
    <row r="3" spans="1:2" ht="15.75" x14ac:dyDescent="0.25">
      <c r="A3" s="43" t="s">
        <v>120</v>
      </c>
      <c r="B3" s="45">
        <v>80000</v>
      </c>
    </row>
    <row r="4" spans="1:2" ht="15.75" x14ac:dyDescent="0.25">
      <c r="A4" s="43" t="s">
        <v>114</v>
      </c>
      <c r="B4" s="45">
        <v>70000</v>
      </c>
    </row>
    <row r="5" spans="1:2" ht="15.75" x14ac:dyDescent="0.25">
      <c r="A5" s="43" t="s">
        <v>102</v>
      </c>
      <c r="B5" s="45">
        <v>65000</v>
      </c>
    </row>
    <row r="6" spans="1:2" ht="15.75" x14ac:dyDescent="0.25">
      <c r="A6" s="43" t="s">
        <v>110</v>
      </c>
      <c r="B6" s="45">
        <v>60000</v>
      </c>
    </row>
    <row r="7" spans="1:2" ht="15.75" x14ac:dyDescent="0.25">
      <c r="A7" s="43" t="s">
        <v>106</v>
      </c>
      <c r="B7" s="45">
        <v>55000</v>
      </c>
    </row>
    <row r="8" spans="1:2" ht="15.75" x14ac:dyDescent="0.25">
      <c r="A8" s="43" t="s">
        <v>133</v>
      </c>
      <c r="B8" s="45">
        <v>50000</v>
      </c>
    </row>
    <row r="9" spans="1:2" ht="15.75" x14ac:dyDescent="0.25">
      <c r="A9" s="43" t="s">
        <v>104</v>
      </c>
      <c r="B9" s="45">
        <v>45000</v>
      </c>
    </row>
    <row r="10" spans="1:2" ht="15.75" x14ac:dyDescent="0.25">
      <c r="A10" s="43" t="s">
        <v>116</v>
      </c>
      <c r="B10" s="45">
        <v>40000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3" sqref="E3"/>
    </sheetView>
  </sheetViews>
  <sheetFormatPr defaultRowHeight="15" x14ac:dyDescent="0.25"/>
  <sheetData>
    <row r="1" spans="1:5" ht="18.75" x14ac:dyDescent="0.3">
      <c r="A1" s="6" t="s">
        <v>136</v>
      </c>
    </row>
    <row r="2" spans="1:5" x14ac:dyDescent="0.25">
      <c r="E2" t="s">
        <v>137</v>
      </c>
    </row>
    <row r="3" spans="1:5" x14ac:dyDescent="0.25">
      <c r="A3" s="11">
        <v>16</v>
      </c>
      <c r="B3" s="11">
        <v>13</v>
      </c>
      <c r="C3" s="11">
        <v>10</v>
      </c>
      <c r="E3" s="11">
        <f t="array" ref="E3">MDETERM(A3:C5)</f>
        <v>-135</v>
      </c>
    </row>
    <row r="4" spans="1:5" x14ac:dyDescent="0.25">
      <c r="A4" s="11">
        <v>14</v>
      </c>
      <c r="B4" s="11">
        <v>17</v>
      </c>
      <c r="C4" s="11">
        <v>1</v>
      </c>
    </row>
    <row r="5" spans="1:5" x14ac:dyDescent="0.25">
      <c r="A5" s="11">
        <v>15</v>
      </c>
      <c r="B5" s="11">
        <v>15</v>
      </c>
      <c r="C5" s="1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zoomScaleNormal="100" workbookViewId="0">
      <selection activeCell="B109" sqref="B109"/>
    </sheetView>
  </sheetViews>
  <sheetFormatPr defaultRowHeight="15" x14ac:dyDescent="0.25"/>
  <cols>
    <col min="3" max="3" width="14.140625" bestFit="1" customWidth="1"/>
  </cols>
  <sheetData>
    <row r="1" spans="1:2" ht="18.75" x14ac:dyDescent="0.3">
      <c r="A1" s="6" t="s">
        <v>138</v>
      </c>
    </row>
    <row r="3" spans="1:2" x14ac:dyDescent="0.25">
      <c r="A3" s="16" t="s">
        <v>139</v>
      </c>
      <c r="B3" s="16" t="s">
        <v>140</v>
      </c>
    </row>
    <row r="4" spans="1:2" x14ac:dyDescent="0.25">
      <c r="A4" s="11" t="s">
        <v>141</v>
      </c>
      <c r="B4" s="11">
        <v>100</v>
      </c>
    </row>
    <row r="5" spans="1:2" x14ac:dyDescent="0.25">
      <c r="A5" s="11" t="s">
        <v>142</v>
      </c>
      <c r="B5" s="11">
        <v>99</v>
      </c>
    </row>
    <row r="6" spans="1:2" x14ac:dyDescent="0.25">
      <c r="A6" s="11" t="s">
        <v>143</v>
      </c>
      <c r="B6" s="11">
        <v>96</v>
      </c>
    </row>
    <row r="7" spans="1:2" x14ac:dyDescent="0.25">
      <c r="A7" s="11" t="s">
        <v>144</v>
      </c>
      <c r="B7" s="11">
        <v>90</v>
      </c>
    </row>
    <row r="8" spans="1:2" x14ac:dyDescent="0.25">
      <c r="A8" s="11" t="s">
        <v>145</v>
      </c>
      <c r="B8" s="11">
        <v>88</v>
      </c>
    </row>
    <row r="9" spans="1:2" x14ac:dyDescent="0.25">
      <c r="A9" s="11" t="s">
        <v>146</v>
      </c>
      <c r="B9" s="11">
        <v>85</v>
      </c>
    </row>
    <row r="10" spans="1:2" x14ac:dyDescent="0.25">
      <c r="A10" s="11" t="s">
        <v>147</v>
      </c>
      <c r="B10" s="11">
        <v>76</v>
      </c>
    </row>
    <row r="11" spans="1:2" x14ac:dyDescent="0.25">
      <c r="A11" s="11" t="s">
        <v>148</v>
      </c>
      <c r="B11" s="11">
        <v>95</v>
      </c>
    </row>
    <row r="12" spans="1:2" x14ac:dyDescent="0.25">
      <c r="A12" s="11" t="s">
        <v>149</v>
      </c>
      <c r="B12" s="11">
        <v>99</v>
      </c>
    </row>
    <row r="13" spans="1:2" x14ac:dyDescent="0.25">
      <c r="A13" s="11" t="s">
        <v>150</v>
      </c>
      <c r="B13" s="11">
        <v>104</v>
      </c>
    </row>
    <row r="14" spans="1:2" x14ac:dyDescent="0.25">
      <c r="A14" s="11" t="s">
        <v>151</v>
      </c>
      <c r="B14" s="11">
        <v>109</v>
      </c>
    </row>
    <row r="15" spans="1:2" x14ac:dyDescent="0.25">
      <c r="A15" s="11" t="s">
        <v>152</v>
      </c>
      <c r="B15" s="11">
        <v>70</v>
      </c>
    </row>
    <row r="17" spans="1:3" ht="21" x14ac:dyDescent="0.35">
      <c r="A17" s="50" t="s">
        <v>153</v>
      </c>
    </row>
    <row r="18" spans="1:3" ht="18.75" x14ac:dyDescent="0.3">
      <c r="A18" s="6" t="s">
        <v>168</v>
      </c>
    </row>
    <row r="20" spans="1:3" x14ac:dyDescent="0.25">
      <c r="A20" s="16" t="s">
        <v>139</v>
      </c>
      <c r="B20" s="16" t="s">
        <v>154</v>
      </c>
      <c r="C20" s="16" t="s">
        <v>155</v>
      </c>
    </row>
    <row r="21" spans="1:3" x14ac:dyDescent="0.25">
      <c r="A21" s="11" t="s">
        <v>156</v>
      </c>
      <c r="B21" s="11">
        <v>11</v>
      </c>
      <c r="C21" s="11">
        <v>23</v>
      </c>
    </row>
    <row r="22" spans="1:3" x14ac:dyDescent="0.25">
      <c r="A22" s="11" t="s">
        <v>157</v>
      </c>
      <c r="B22" s="11">
        <v>8</v>
      </c>
      <c r="C22" s="11">
        <v>11</v>
      </c>
    </row>
    <row r="23" spans="1:3" x14ac:dyDescent="0.25">
      <c r="A23" s="11" t="s">
        <v>158</v>
      </c>
      <c r="B23" s="11">
        <v>5</v>
      </c>
      <c r="C23" s="11">
        <v>19</v>
      </c>
    </row>
    <row r="24" spans="1:3" x14ac:dyDescent="0.25">
      <c r="A24" s="11" t="s">
        <v>159</v>
      </c>
      <c r="B24" s="11">
        <v>15</v>
      </c>
      <c r="C24" s="11">
        <v>17</v>
      </c>
    </row>
    <row r="25" spans="1:3" x14ac:dyDescent="0.25">
      <c r="A25" s="11" t="s">
        <v>160</v>
      </c>
      <c r="B25" s="11">
        <v>9</v>
      </c>
      <c r="C25" s="11">
        <v>25</v>
      </c>
    </row>
    <row r="26" spans="1:3" x14ac:dyDescent="0.25">
      <c r="A26" s="11" t="s">
        <v>161</v>
      </c>
      <c r="B26" s="11">
        <v>6</v>
      </c>
      <c r="C26" s="11">
        <v>23</v>
      </c>
    </row>
    <row r="27" spans="1:3" x14ac:dyDescent="0.25">
      <c r="A27" s="11" t="s">
        <v>162</v>
      </c>
      <c r="B27" s="11">
        <v>12</v>
      </c>
      <c r="C27" s="11">
        <v>20</v>
      </c>
    </row>
    <row r="28" spans="1:3" x14ac:dyDescent="0.25">
      <c r="A28" s="11" t="s">
        <v>163</v>
      </c>
      <c r="B28" s="11">
        <v>15</v>
      </c>
      <c r="C28" s="11">
        <v>24</v>
      </c>
    </row>
    <row r="29" spans="1:3" x14ac:dyDescent="0.25">
      <c r="A29" s="11" t="s">
        <v>164</v>
      </c>
      <c r="B29" s="11">
        <v>19</v>
      </c>
      <c r="C29" s="11">
        <v>15</v>
      </c>
    </row>
    <row r="30" spans="1:3" x14ac:dyDescent="0.25">
      <c r="A30" s="11" t="s">
        <v>165</v>
      </c>
      <c r="B30" s="11">
        <v>23</v>
      </c>
      <c r="C30" s="11">
        <v>19</v>
      </c>
    </row>
    <row r="31" spans="1:3" x14ac:dyDescent="0.25">
      <c r="A31" s="11" t="s">
        <v>166</v>
      </c>
      <c r="B31" s="11">
        <v>21</v>
      </c>
      <c r="C31" s="11">
        <v>13</v>
      </c>
    </row>
    <row r="32" spans="1:3" x14ac:dyDescent="0.25">
      <c r="A32" s="11" t="s">
        <v>167</v>
      </c>
      <c r="B32" s="11">
        <v>19</v>
      </c>
      <c r="C32" s="11">
        <v>23</v>
      </c>
    </row>
    <row r="34" spans="1:7" ht="18.75" x14ac:dyDescent="0.3">
      <c r="A34" s="6" t="s">
        <v>169</v>
      </c>
    </row>
    <row r="35" spans="1:7" ht="18.75" x14ac:dyDescent="0.3">
      <c r="A35" s="6" t="s">
        <v>179</v>
      </c>
    </row>
    <row r="36" spans="1:7" x14ac:dyDescent="0.25">
      <c r="G36" s="55" t="s">
        <v>186</v>
      </c>
    </row>
    <row r="37" spans="1:7" x14ac:dyDescent="0.25">
      <c r="A37" s="51" t="s">
        <v>180</v>
      </c>
      <c r="B37" s="51" t="s">
        <v>181</v>
      </c>
      <c r="C37" s="51" t="s">
        <v>182</v>
      </c>
      <c r="D37" s="51" t="s">
        <v>183</v>
      </c>
      <c r="E37" s="54" t="s">
        <v>184</v>
      </c>
    </row>
    <row r="38" spans="1:7" x14ac:dyDescent="0.25">
      <c r="A38" s="53" t="s">
        <v>170</v>
      </c>
      <c r="B38" s="53" t="s">
        <v>171</v>
      </c>
      <c r="C38" s="53" t="s">
        <v>172</v>
      </c>
      <c r="D38" s="53">
        <v>2401</v>
      </c>
      <c r="E38" s="11"/>
    </row>
    <row r="39" spans="1:7" x14ac:dyDescent="0.25">
      <c r="A39" s="53" t="s">
        <v>170</v>
      </c>
      <c r="B39" s="53" t="s">
        <v>171</v>
      </c>
      <c r="C39" s="11" t="s">
        <v>173</v>
      </c>
      <c r="D39" s="11">
        <v>555</v>
      </c>
      <c r="E39" s="11"/>
    </row>
    <row r="40" spans="1:7" x14ac:dyDescent="0.25">
      <c r="A40" s="53" t="s">
        <v>170</v>
      </c>
      <c r="B40" s="11" t="s">
        <v>174</v>
      </c>
      <c r="C40" s="11" t="s">
        <v>172</v>
      </c>
      <c r="D40" s="11">
        <v>500</v>
      </c>
      <c r="E40" s="11"/>
    </row>
    <row r="41" spans="1:7" x14ac:dyDescent="0.25">
      <c r="A41" s="53" t="s">
        <v>170</v>
      </c>
      <c r="B41" s="11" t="s">
        <v>174</v>
      </c>
      <c r="C41" s="11" t="s">
        <v>173</v>
      </c>
      <c r="D41" s="11">
        <v>1213</v>
      </c>
      <c r="E41" s="11"/>
    </row>
    <row r="42" spans="1:7" x14ac:dyDescent="0.25">
      <c r="A42" s="53" t="s">
        <v>170</v>
      </c>
      <c r="B42" s="11" t="s">
        <v>175</v>
      </c>
      <c r="C42" s="11" t="s">
        <v>172</v>
      </c>
      <c r="D42" s="11">
        <v>680</v>
      </c>
      <c r="E42" s="11"/>
    </row>
    <row r="43" spans="1:7" x14ac:dyDescent="0.25">
      <c r="A43" s="53" t="s">
        <v>170</v>
      </c>
      <c r="B43" s="11" t="s">
        <v>175</v>
      </c>
      <c r="C43" s="11" t="s">
        <v>173</v>
      </c>
      <c r="D43" s="11">
        <v>560</v>
      </c>
      <c r="E43" s="11"/>
    </row>
    <row r="44" spans="1:7" x14ac:dyDescent="0.25">
      <c r="A44" s="53" t="s">
        <v>170</v>
      </c>
      <c r="B44" s="11" t="s">
        <v>176</v>
      </c>
      <c r="C44" s="11" t="s">
        <v>172</v>
      </c>
      <c r="D44" s="11">
        <v>2000</v>
      </c>
      <c r="E44" s="11"/>
    </row>
    <row r="45" spans="1:7" x14ac:dyDescent="0.25">
      <c r="A45" s="53" t="s">
        <v>170</v>
      </c>
      <c r="B45" s="11" t="s">
        <v>176</v>
      </c>
      <c r="C45" s="11" t="s">
        <v>173</v>
      </c>
      <c r="D45" s="11">
        <v>900</v>
      </c>
      <c r="E45" s="11">
        <f>SUM(D38:D45)</f>
        <v>8809</v>
      </c>
    </row>
    <row r="46" spans="1:7" x14ac:dyDescent="0.25">
      <c r="A46" s="52" t="s">
        <v>177</v>
      </c>
      <c r="B46" s="11" t="s">
        <v>171</v>
      </c>
      <c r="C46" s="11" t="s">
        <v>172</v>
      </c>
      <c r="D46" s="11">
        <v>128</v>
      </c>
      <c r="E46" s="11"/>
    </row>
    <row r="47" spans="1:7" x14ac:dyDescent="0.25">
      <c r="A47" s="52" t="s">
        <v>177</v>
      </c>
      <c r="B47" s="11" t="s">
        <v>171</v>
      </c>
      <c r="C47" s="11" t="s">
        <v>173</v>
      </c>
      <c r="D47" s="11">
        <v>477</v>
      </c>
      <c r="E47" s="11"/>
    </row>
    <row r="48" spans="1:7" x14ac:dyDescent="0.25">
      <c r="A48" s="52" t="s">
        <v>177</v>
      </c>
      <c r="B48" s="11" t="s">
        <v>174</v>
      </c>
      <c r="C48" s="11" t="s">
        <v>172</v>
      </c>
      <c r="D48" s="11">
        <v>1944</v>
      </c>
      <c r="E48" s="11"/>
    </row>
    <row r="49" spans="1:5" x14ac:dyDescent="0.25">
      <c r="A49" s="52" t="s">
        <v>177</v>
      </c>
      <c r="B49" s="11" t="s">
        <v>174</v>
      </c>
      <c r="C49" s="11" t="s">
        <v>173</v>
      </c>
      <c r="D49" s="11">
        <v>756</v>
      </c>
      <c r="E49" s="11"/>
    </row>
    <row r="50" spans="1:5" x14ac:dyDescent="0.25">
      <c r="A50" s="52" t="s">
        <v>177</v>
      </c>
      <c r="B50" s="11" t="s">
        <v>175</v>
      </c>
      <c r="C50" s="11" t="s">
        <v>172</v>
      </c>
      <c r="D50" s="11">
        <v>1262</v>
      </c>
      <c r="E50" s="11"/>
    </row>
    <row r="51" spans="1:5" x14ac:dyDescent="0.25">
      <c r="A51" s="52" t="s">
        <v>177</v>
      </c>
      <c r="B51" s="11" t="s">
        <v>175</v>
      </c>
      <c r="C51" s="11" t="s">
        <v>173</v>
      </c>
      <c r="D51" s="11">
        <v>944</v>
      </c>
      <c r="E51" s="11"/>
    </row>
    <row r="52" spans="1:5" x14ac:dyDescent="0.25">
      <c r="A52" s="52" t="s">
        <v>177</v>
      </c>
      <c r="B52" s="11" t="s">
        <v>176</v>
      </c>
      <c r="C52" s="11" t="s">
        <v>172</v>
      </c>
      <c r="D52" s="11">
        <v>307</v>
      </c>
      <c r="E52" s="11"/>
    </row>
    <row r="53" spans="1:5" x14ac:dyDescent="0.25">
      <c r="A53" s="52" t="s">
        <v>177</v>
      </c>
      <c r="B53" s="11" t="s">
        <v>176</v>
      </c>
      <c r="C53" s="11" t="s">
        <v>173</v>
      </c>
      <c r="D53" s="11">
        <v>691</v>
      </c>
      <c r="E53" s="11">
        <f>SUM(D46:D53)</f>
        <v>6509</v>
      </c>
    </row>
    <row r="54" spans="1:5" x14ac:dyDescent="0.25">
      <c r="A54" s="52" t="s">
        <v>178</v>
      </c>
      <c r="B54" s="11" t="s">
        <v>171</v>
      </c>
      <c r="C54" s="11" t="s">
        <v>172</v>
      </c>
      <c r="D54" s="11">
        <v>300</v>
      </c>
      <c r="E54" s="11"/>
    </row>
    <row r="55" spans="1:5" x14ac:dyDescent="0.25">
      <c r="A55" s="52" t="s">
        <v>178</v>
      </c>
      <c r="B55" s="11" t="s">
        <v>171</v>
      </c>
      <c r="C55" s="11" t="s">
        <v>173</v>
      </c>
      <c r="D55" s="11">
        <v>500</v>
      </c>
      <c r="E55" s="11"/>
    </row>
    <row r="56" spans="1:5" x14ac:dyDescent="0.25">
      <c r="A56" s="52" t="s">
        <v>178</v>
      </c>
      <c r="B56" s="11" t="s">
        <v>174</v>
      </c>
      <c r="C56" s="11" t="s">
        <v>172</v>
      </c>
      <c r="D56" s="11">
        <v>2000</v>
      </c>
      <c r="E56" s="11"/>
    </row>
    <row r="57" spans="1:5" x14ac:dyDescent="0.25">
      <c r="A57" s="52" t="s">
        <v>178</v>
      </c>
      <c r="B57" s="11" t="s">
        <v>174</v>
      </c>
      <c r="C57" s="11" t="s">
        <v>173</v>
      </c>
      <c r="D57" s="11">
        <v>200</v>
      </c>
      <c r="E57" s="11"/>
    </row>
    <row r="58" spans="1:5" x14ac:dyDescent="0.25">
      <c r="A58" s="52" t="s">
        <v>178</v>
      </c>
      <c r="B58" s="11" t="s">
        <v>175</v>
      </c>
      <c r="C58" s="11" t="s">
        <v>172</v>
      </c>
      <c r="D58" s="11">
        <v>500</v>
      </c>
      <c r="E58" s="11"/>
    </row>
    <row r="59" spans="1:5" x14ac:dyDescent="0.25">
      <c r="A59" s="52" t="s">
        <v>178</v>
      </c>
      <c r="B59" s="11" t="s">
        <v>175</v>
      </c>
      <c r="C59" s="11" t="s">
        <v>173</v>
      </c>
      <c r="D59" s="11">
        <v>300</v>
      </c>
      <c r="E59" s="11"/>
    </row>
    <row r="60" spans="1:5" x14ac:dyDescent="0.25">
      <c r="A60" s="52" t="s">
        <v>178</v>
      </c>
      <c r="B60" s="11" t="s">
        <v>176</v>
      </c>
      <c r="C60" s="11" t="s">
        <v>172</v>
      </c>
      <c r="D60" s="11">
        <v>500</v>
      </c>
      <c r="E60" s="11"/>
    </row>
    <row r="61" spans="1:5" x14ac:dyDescent="0.25">
      <c r="A61" s="52" t="s">
        <v>178</v>
      </c>
      <c r="B61" s="11" t="s">
        <v>176</v>
      </c>
      <c r="C61" s="11" t="s">
        <v>173</v>
      </c>
      <c r="D61" s="11">
        <v>800</v>
      </c>
      <c r="E61" s="11">
        <f>SUM(D54:D61)</f>
        <v>5100</v>
      </c>
    </row>
    <row r="63" spans="1:5" ht="18.75" x14ac:dyDescent="0.3">
      <c r="A63" s="6" t="s">
        <v>185</v>
      </c>
    </row>
    <row r="65" spans="1:3" x14ac:dyDescent="0.25">
      <c r="A65" s="51" t="s">
        <v>187</v>
      </c>
      <c r="B65" s="51" t="s">
        <v>154</v>
      </c>
      <c r="C65" s="51" t="s">
        <v>155</v>
      </c>
    </row>
    <row r="66" spans="1:3" x14ac:dyDescent="0.25">
      <c r="A66" s="56">
        <v>45292</v>
      </c>
      <c r="B66" s="11">
        <v>100</v>
      </c>
      <c r="C66" s="11">
        <v>98000</v>
      </c>
    </row>
    <row r="67" spans="1:3" x14ac:dyDescent="0.25">
      <c r="A67" s="56">
        <v>45295</v>
      </c>
      <c r="B67" s="11">
        <v>99</v>
      </c>
      <c r="C67" s="11">
        <v>99200</v>
      </c>
    </row>
    <row r="68" spans="1:3" x14ac:dyDescent="0.25">
      <c r="A68" s="56">
        <v>45296</v>
      </c>
      <c r="B68" s="11">
        <v>96</v>
      </c>
      <c r="C68" s="11">
        <v>95000</v>
      </c>
    </row>
    <row r="69" spans="1:3" x14ac:dyDescent="0.25">
      <c r="A69" s="56">
        <v>45297</v>
      </c>
      <c r="B69" s="11">
        <v>90</v>
      </c>
      <c r="C69" s="11">
        <v>88517</v>
      </c>
    </row>
    <row r="70" spans="1:3" x14ac:dyDescent="0.25">
      <c r="A70" s="56">
        <v>45299</v>
      </c>
      <c r="B70" s="11">
        <v>88</v>
      </c>
      <c r="C70" s="11">
        <v>85977</v>
      </c>
    </row>
    <row r="71" spans="1:3" x14ac:dyDescent="0.25">
      <c r="A71" s="56">
        <v>45302</v>
      </c>
      <c r="B71" s="11">
        <v>85</v>
      </c>
      <c r="C71" s="11">
        <v>83476</v>
      </c>
    </row>
    <row r="72" spans="1:3" x14ac:dyDescent="0.25">
      <c r="A72" s="56">
        <v>45303</v>
      </c>
      <c r="B72" s="11">
        <v>76</v>
      </c>
      <c r="C72" s="11">
        <v>94314</v>
      </c>
    </row>
    <row r="73" spans="1:3" x14ac:dyDescent="0.25">
      <c r="A73" s="56">
        <v>45307</v>
      </c>
      <c r="B73" s="11">
        <v>95</v>
      </c>
      <c r="C73" s="11">
        <v>93239</v>
      </c>
    </row>
    <row r="74" spans="1:3" x14ac:dyDescent="0.25">
      <c r="A74" s="56">
        <v>45308</v>
      </c>
      <c r="B74" s="11">
        <v>99</v>
      </c>
      <c r="C74" s="11">
        <v>97370</v>
      </c>
    </row>
    <row r="75" spans="1:3" x14ac:dyDescent="0.25">
      <c r="A75" s="56">
        <v>45311</v>
      </c>
      <c r="B75" s="11">
        <v>104</v>
      </c>
      <c r="C75" s="11">
        <v>102616</v>
      </c>
    </row>
    <row r="76" spans="1:3" x14ac:dyDescent="0.25">
      <c r="A76" s="56">
        <v>45312</v>
      </c>
      <c r="B76" s="11">
        <v>109</v>
      </c>
      <c r="C76" s="11">
        <v>107011</v>
      </c>
    </row>
    <row r="77" spans="1:3" x14ac:dyDescent="0.25">
      <c r="A77" s="56">
        <v>45313</v>
      </c>
      <c r="B77" s="11">
        <v>87</v>
      </c>
      <c r="C77" s="11">
        <v>105155</v>
      </c>
    </row>
    <row r="78" spans="1:3" x14ac:dyDescent="0.25">
      <c r="A78" s="56">
        <v>45318</v>
      </c>
      <c r="B78" s="11">
        <v>101</v>
      </c>
      <c r="C78" s="11">
        <v>98593</v>
      </c>
    </row>
    <row r="79" spans="1:3" x14ac:dyDescent="0.25">
      <c r="A79" s="56">
        <v>45319</v>
      </c>
      <c r="B79" s="11">
        <v>102</v>
      </c>
      <c r="C79" s="11">
        <v>100532</v>
      </c>
    </row>
    <row r="80" spans="1:3" x14ac:dyDescent="0.25">
      <c r="A80" s="56">
        <v>45322</v>
      </c>
      <c r="B80" s="11">
        <v>104</v>
      </c>
      <c r="C80" s="11">
        <v>102511</v>
      </c>
    </row>
    <row r="81" spans="1:3" x14ac:dyDescent="0.25">
      <c r="A81" s="56">
        <v>45323</v>
      </c>
      <c r="B81" s="11">
        <v>105</v>
      </c>
      <c r="C81" s="11">
        <v>103632</v>
      </c>
    </row>
    <row r="82" spans="1:3" x14ac:dyDescent="0.25">
      <c r="A82" s="56">
        <v>45324</v>
      </c>
      <c r="B82" s="11">
        <v>108</v>
      </c>
      <c r="C82" s="11">
        <v>106185</v>
      </c>
    </row>
    <row r="83" spans="1:3" x14ac:dyDescent="0.25">
      <c r="A83" s="56">
        <v>45327</v>
      </c>
      <c r="B83" s="11">
        <v>111</v>
      </c>
      <c r="C83" s="11">
        <v>109319</v>
      </c>
    </row>
    <row r="84" spans="1:3" x14ac:dyDescent="0.25">
      <c r="A84" s="56">
        <v>45328</v>
      </c>
      <c r="B84" s="11">
        <v>112</v>
      </c>
      <c r="C84" s="11">
        <v>100087</v>
      </c>
    </row>
    <row r="85" spans="1:3" x14ac:dyDescent="0.25">
      <c r="A85" s="56">
        <v>45331</v>
      </c>
      <c r="B85" s="11">
        <v>116</v>
      </c>
      <c r="C85" s="11">
        <v>113957</v>
      </c>
    </row>
    <row r="86" spans="1:3" x14ac:dyDescent="0.25">
      <c r="A86" s="56">
        <v>45332</v>
      </c>
      <c r="B86" s="11">
        <v>114</v>
      </c>
      <c r="C86" s="11">
        <v>102132</v>
      </c>
    </row>
    <row r="88" spans="1:3" ht="18.75" x14ac:dyDescent="0.3">
      <c r="A88" s="6" t="s">
        <v>188</v>
      </c>
    </row>
    <row r="100" spans="1:9" x14ac:dyDescent="0.25">
      <c r="A100" s="51" t="s">
        <v>140</v>
      </c>
      <c r="B100" s="51" t="s">
        <v>156</v>
      </c>
      <c r="C100" s="51" t="s">
        <v>157</v>
      </c>
      <c r="D100" s="51" t="s">
        <v>158</v>
      </c>
      <c r="E100" s="51" t="s">
        <v>159</v>
      </c>
      <c r="F100" s="51" t="s">
        <v>160</v>
      </c>
      <c r="G100" s="51" t="s">
        <v>161</v>
      </c>
      <c r="H100" s="51" t="s">
        <v>162</v>
      </c>
      <c r="I100" s="51" t="s">
        <v>163</v>
      </c>
    </row>
    <row r="101" spans="1:9" x14ac:dyDescent="0.25">
      <c r="A101" s="11" t="s">
        <v>154</v>
      </c>
      <c r="B101" s="11">
        <v>193</v>
      </c>
      <c r="C101" s="11">
        <v>149</v>
      </c>
      <c r="D101" s="11">
        <v>144</v>
      </c>
      <c r="E101" s="11">
        <v>160</v>
      </c>
      <c r="F101" s="11">
        <v>173</v>
      </c>
      <c r="G101" s="11">
        <v>165</v>
      </c>
      <c r="H101" s="11">
        <v>165</v>
      </c>
      <c r="I101" s="11">
        <v>165</v>
      </c>
    </row>
    <row r="102" spans="1:9" x14ac:dyDescent="0.25">
      <c r="A102" s="11" t="s">
        <v>155</v>
      </c>
      <c r="B102" s="11">
        <v>187</v>
      </c>
      <c r="C102" s="11">
        <v>190</v>
      </c>
      <c r="D102" s="11">
        <v>194</v>
      </c>
      <c r="E102" s="11">
        <v>196</v>
      </c>
      <c r="F102" s="11">
        <v>199</v>
      </c>
      <c r="G102" s="11">
        <v>202</v>
      </c>
      <c r="H102" s="11">
        <v>205</v>
      </c>
      <c r="I102" s="11">
        <v>205</v>
      </c>
    </row>
    <row r="103" spans="1:9" x14ac:dyDescent="0.25">
      <c r="A103" s="11" t="s">
        <v>189</v>
      </c>
      <c r="B103" s="11">
        <v>160</v>
      </c>
      <c r="C103" s="11">
        <v>123</v>
      </c>
      <c r="D103" s="11">
        <v>159</v>
      </c>
      <c r="E103" s="11">
        <v>205</v>
      </c>
      <c r="F103" s="11">
        <v>138</v>
      </c>
      <c r="G103" s="11">
        <v>159</v>
      </c>
      <c r="H103" s="11">
        <v>204</v>
      </c>
      <c r="I103" s="11">
        <v>151</v>
      </c>
    </row>
    <row r="104" spans="1:9" x14ac:dyDescent="0.25">
      <c r="A104" s="11" t="s">
        <v>190</v>
      </c>
      <c r="B104" s="11">
        <v>174</v>
      </c>
      <c r="C104" s="11">
        <v>189</v>
      </c>
      <c r="D104" s="11">
        <v>142</v>
      </c>
      <c r="E104" s="11">
        <v>146</v>
      </c>
      <c r="F104" s="11">
        <v>203</v>
      </c>
      <c r="G104" s="11">
        <v>159</v>
      </c>
      <c r="H104" s="11">
        <v>160</v>
      </c>
      <c r="I104" s="11">
        <v>175</v>
      </c>
    </row>
    <row r="105" spans="1:9" x14ac:dyDescent="0.25">
      <c r="A105" s="11" t="s">
        <v>191</v>
      </c>
      <c r="B105" s="11">
        <v>112</v>
      </c>
      <c r="C105" s="11">
        <v>175</v>
      </c>
      <c r="D105" s="11">
        <v>201</v>
      </c>
      <c r="E105" s="11">
        <v>180</v>
      </c>
      <c r="F105" s="11">
        <v>141</v>
      </c>
      <c r="G105" s="11">
        <v>187</v>
      </c>
      <c r="H105" s="11">
        <v>199</v>
      </c>
      <c r="I105" s="11">
        <v>166</v>
      </c>
    </row>
    <row r="106" spans="1:9" x14ac:dyDescent="0.25">
      <c r="A106" s="11" t="s">
        <v>192</v>
      </c>
      <c r="B106" s="11">
        <v>128</v>
      </c>
      <c r="C106" s="11">
        <v>119</v>
      </c>
      <c r="D106" s="11">
        <v>207</v>
      </c>
      <c r="E106" s="11">
        <v>133</v>
      </c>
      <c r="F106" s="11">
        <v>156</v>
      </c>
      <c r="G106" s="11">
        <v>146</v>
      </c>
      <c r="H106" s="11">
        <v>132</v>
      </c>
      <c r="I106" s="11">
        <v>164</v>
      </c>
    </row>
    <row r="107" spans="1:9" x14ac:dyDescent="0.25">
      <c r="A107" s="11" t="s">
        <v>193</v>
      </c>
      <c r="B107" s="11">
        <v>160</v>
      </c>
      <c r="C107" s="11">
        <v>112</v>
      </c>
      <c r="D107" s="11">
        <v>149</v>
      </c>
      <c r="E107" s="11">
        <v>151</v>
      </c>
      <c r="F107" s="11">
        <v>132</v>
      </c>
      <c r="G107" s="11">
        <v>158</v>
      </c>
      <c r="H107" s="11">
        <v>186</v>
      </c>
      <c r="I107" s="11">
        <v>182</v>
      </c>
    </row>
    <row r="108" spans="1:9" x14ac:dyDescent="0.25">
      <c r="A108" s="11" t="s">
        <v>194</v>
      </c>
      <c r="B108" s="11">
        <v>128</v>
      </c>
      <c r="C108" s="11">
        <v>147</v>
      </c>
      <c r="D108" s="11">
        <v>113</v>
      </c>
      <c r="E108" s="11">
        <v>180</v>
      </c>
      <c r="F108" s="11">
        <v>163</v>
      </c>
      <c r="G108" s="11">
        <v>150</v>
      </c>
      <c r="H108" s="11">
        <v>198</v>
      </c>
      <c r="I108" s="11">
        <v>185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'Диаграммы и спарклайны'!B101:I101</xm:f>
              <xm:sqref>K101</xm:sqref>
            </x14:sparkline>
            <x14:sparkline>
              <xm:f>'Диаграммы и спарклайны'!B102:I102</xm:f>
              <xm:sqref>K102</xm:sqref>
            </x14:sparkline>
            <x14:sparkline>
              <xm:f>'Диаграммы и спарклайны'!B103:I103</xm:f>
              <xm:sqref>K103</xm:sqref>
            </x14:sparkline>
            <x14:sparkline>
              <xm:f>'Диаграммы и спарклайны'!B104:I104</xm:f>
              <xm:sqref>K104</xm:sqref>
            </x14:sparkline>
            <x14:sparkline>
              <xm:f>'Диаграммы и спарклайны'!B105:I105</xm:f>
              <xm:sqref>K105</xm:sqref>
            </x14:sparkline>
            <x14:sparkline>
              <xm:f>'Диаграммы и спарклайны'!B106:I106</xm:f>
              <xm:sqref>K106</xm:sqref>
            </x14:sparkline>
            <x14:sparkline>
              <xm:f>'Диаграммы и спарклайны'!B107:I107</xm:f>
              <xm:sqref>K107</xm:sqref>
            </x14:sparkline>
            <x14:sparkline>
              <xm:f>'Диаграммы и спарклайны'!B108:I108</xm:f>
              <xm:sqref>K108</xm:sqref>
            </x14:sparkline>
          </x14:sparklines>
        </x14:sparklineGroup>
        <x14:sparklineGroup lineWeight="1.5" displayEmptyCellsAs="gap" high="1" low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FF0000"/>
          <x14:colorLow rgb="FFFF0000"/>
          <x14:sparklines>
            <x14:sparkline>
              <xm:f>'Диаграммы и спарклайны'!B101:I101</xm:f>
              <xm:sqref>J101</xm:sqref>
            </x14:sparkline>
            <x14:sparkline>
              <xm:f>'Диаграммы и спарклайны'!B102:I102</xm:f>
              <xm:sqref>J102</xm:sqref>
            </x14:sparkline>
            <x14:sparkline>
              <xm:f>'Диаграммы и спарклайны'!B103:I103</xm:f>
              <xm:sqref>J103</xm:sqref>
            </x14:sparkline>
            <x14:sparkline>
              <xm:f>'Диаграммы и спарклайны'!B104:I104</xm:f>
              <xm:sqref>J104</xm:sqref>
            </x14:sparkline>
            <x14:sparkline>
              <xm:f>'Диаграммы и спарклайны'!B105:I105</xm:f>
              <xm:sqref>J105</xm:sqref>
            </x14:sparkline>
            <x14:sparkline>
              <xm:f>'Диаграммы и спарклайны'!B106:I106</xm:f>
              <xm:sqref>J106</xm:sqref>
            </x14:sparkline>
            <x14:sparkline>
              <xm:f>'Диаграммы и спарклайны'!B107:I107</xm:f>
              <xm:sqref>J107</xm:sqref>
            </x14:sparkline>
            <x14:sparkline>
              <xm:f>'Диаграммы и спарклайны'!B108:I108</xm:f>
              <xm:sqref>J108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opLeftCell="J31" zoomScale="160" zoomScaleNormal="160" workbookViewId="0">
      <selection activeCell="J52" sqref="J52"/>
    </sheetView>
  </sheetViews>
  <sheetFormatPr defaultRowHeight="15" x14ac:dyDescent="0.25"/>
  <sheetData>
    <row r="1" spans="1:5" ht="18.75" x14ac:dyDescent="0.3">
      <c r="A1" s="6" t="s">
        <v>195</v>
      </c>
    </row>
    <row r="3" spans="1:5" x14ac:dyDescent="0.25">
      <c r="D3" s="51" t="s">
        <v>187</v>
      </c>
      <c r="E3" s="51" t="s">
        <v>140</v>
      </c>
    </row>
    <row r="4" spans="1:5" x14ac:dyDescent="0.25">
      <c r="D4" s="57" t="s">
        <v>156</v>
      </c>
      <c r="E4" s="57">
        <v>100</v>
      </c>
    </row>
    <row r="5" spans="1:5" x14ac:dyDescent="0.25">
      <c r="D5" s="57" t="s">
        <v>157</v>
      </c>
      <c r="E5" s="57">
        <v>99</v>
      </c>
    </row>
    <row r="6" spans="1:5" x14ac:dyDescent="0.25">
      <c r="D6" s="57" t="s">
        <v>158</v>
      </c>
      <c r="E6" s="57">
        <v>102</v>
      </c>
    </row>
    <row r="7" spans="1:5" x14ac:dyDescent="0.25">
      <c r="D7" s="57" t="s">
        <v>159</v>
      </c>
      <c r="E7" s="57">
        <v>105</v>
      </c>
    </row>
    <row r="8" spans="1:5" x14ac:dyDescent="0.25">
      <c r="D8" s="57" t="s">
        <v>160</v>
      </c>
      <c r="E8" s="57">
        <v>107</v>
      </c>
    </row>
    <row r="9" spans="1:5" x14ac:dyDescent="0.25">
      <c r="D9" s="57" t="s">
        <v>161</v>
      </c>
      <c r="E9" s="57">
        <v>110</v>
      </c>
    </row>
    <row r="10" spans="1:5" x14ac:dyDescent="0.25">
      <c r="D10" s="57" t="s">
        <v>162</v>
      </c>
      <c r="E10" s="57">
        <v>111</v>
      </c>
    </row>
    <row r="11" spans="1:5" x14ac:dyDescent="0.25">
      <c r="D11" s="57" t="s">
        <v>163</v>
      </c>
      <c r="E11" s="57">
        <v>108</v>
      </c>
    </row>
    <row r="12" spans="1:5" x14ac:dyDescent="0.25">
      <c r="D12" s="57" t="s">
        <v>164</v>
      </c>
      <c r="E12" s="57">
        <v>105</v>
      </c>
    </row>
    <row r="13" spans="1:5" x14ac:dyDescent="0.25">
      <c r="D13" s="57" t="s">
        <v>165</v>
      </c>
      <c r="E13" s="57">
        <v>104</v>
      </c>
    </row>
    <row r="14" spans="1:5" x14ac:dyDescent="0.25">
      <c r="D14" s="57" t="s">
        <v>166</v>
      </c>
      <c r="E14" s="57">
        <v>103</v>
      </c>
    </row>
    <row r="15" spans="1:5" x14ac:dyDescent="0.25">
      <c r="D15" s="57" t="s">
        <v>167</v>
      </c>
      <c r="E15" s="57">
        <v>102</v>
      </c>
    </row>
    <row r="17" spans="1:11" ht="18.75" x14ac:dyDescent="0.3">
      <c r="A17" s="6" t="s">
        <v>196</v>
      </c>
    </row>
    <row r="30" spans="1:11" x14ac:dyDescent="0.25">
      <c r="A30" s="51" t="s">
        <v>197</v>
      </c>
      <c r="B30" s="58" t="s">
        <v>156</v>
      </c>
      <c r="C30" s="58" t="s">
        <v>157</v>
      </c>
      <c r="D30" s="58" t="s">
        <v>158</v>
      </c>
      <c r="E30" s="58" t="s">
        <v>159</v>
      </c>
      <c r="F30" s="58" t="s">
        <v>160</v>
      </c>
      <c r="G30" s="58" t="s">
        <v>161</v>
      </c>
      <c r="H30" s="58" t="s">
        <v>162</v>
      </c>
      <c r="I30" s="58" t="s">
        <v>163</v>
      </c>
      <c r="J30" s="58" t="s">
        <v>164</v>
      </c>
      <c r="K30" s="58" t="s">
        <v>165</v>
      </c>
    </row>
    <row r="31" spans="1:11" x14ac:dyDescent="0.25">
      <c r="A31" s="59" t="s">
        <v>154</v>
      </c>
      <c r="B31" s="11">
        <v>143</v>
      </c>
      <c r="C31" s="11">
        <v>149</v>
      </c>
      <c r="D31" s="11">
        <v>173</v>
      </c>
      <c r="E31" s="11">
        <v>165</v>
      </c>
      <c r="F31" s="11">
        <v>134</v>
      </c>
      <c r="G31" s="11">
        <v>149</v>
      </c>
      <c r="H31" s="11">
        <v>190</v>
      </c>
      <c r="I31" s="11">
        <v>198</v>
      </c>
      <c r="J31" s="11">
        <v>165</v>
      </c>
      <c r="K31" s="11">
        <v>210</v>
      </c>
    </row>
    <row r="32" spans="1:11" x14ac:dyDescent="0.25">
      <c r="A32" s="59" t="s">
        <v>155</v>
      </c>
      <c r="B32" s="11">
        <v>160</v>
      </c>
      <c r="C32" s="11">
        <v>123</v>
      </c>
      <c r="D32" s="11">
        <v>138</v>
      </c>
      <c r="E32" s="11">
        <v>159</v>
      </c>
      <c r="F32" s="11">
        <v>204</v>
      </c>
      <c r="G32" s="11">
        <v>151</v>
      </c>
      <c r="H32" s="11">
        <v>161</v>
      </c>
      <c r="I32" s="11">
        <v>191</v>
      </c>
      <c r="J32" s="11">
        <v>244</v>
      </c>
      <c r="K32" s="11">
        <v>211</v>
      </c>
    </row>
    <row r="33" spans="1:24" x14ac:dyDescent="0.25">
      <c r="A33" s="59" t="s">
        <v>189</v>
      </c>
      <c r="B33" s="11">
        <v>112</v>
      </c>
      <c r="C33" s="11">
        <v>175</v>
      </c>
      <c r="D33" s="11">
        <v>141</v>
      </c>
      <c r="E33" s="11">
        <v>187</v>
      </c>
      <c r="F33" s="11">
        <v>199</v>
      </c>
      <c r="G33" s="11">
        <v>166</v>
      </c>
      <c r="H33" s="11">
        <v>201</v>
      </c>
      <c r="I33" s="11">
        <v>152</v>
      </c>
      <c r="J33" s="11">
        <v>213</v>
      </c>
      <c r="K33" s="11">
        <v>229</v>
      </c>
    </row>
    <row r="34" spans="1:24" x14ac:dyDescent="0.25">
      <c r="A34" s="59" t="s">
        <v>190</v>
      </c>
      <c r="B34" s="11">
        <v>128</v>
      </c>
      <c r="C34" s="11">
        <v>119</v>
      </c>
      <c r="D34" s="11">
        <v>156</v>
      </c>
      <c r="E34" s="11">
        <v>146</v>
      </c>
      <c r="F34" s="11">
        <v>132</v>
      </c>
      <c r="G34" s="11">
        <v>164</v>
      </c>
      <c r="H34" s="11">
        <v>223</v>
      </c>
      <c r="I34" s="11">
        <v>213</v>
      </c>
      <c r="J34" s="11">
        <v>209</v>
      </c>
      <c r="K34" s="11">
        <v>242</v>
      </c>
    </row>
    <row r="35" spans="1:24" x14ac:dyDescent="0.25">
      <c r="A35" s="59" t="s">
        <v>191</v>
      </c>
      <c r="B35" s="11">
        <v>160</v>
      </c>
      <c r="C35" s="11">
        <v>112</v>
      </c>
      <c r="D35" s="11">
        <v>132</v>
      </c>
      <c r="E35" s="11">
        <v>158</v>
      </c>
      <c r="F35" s="11">
        <v>186</v>
      </c>
      <c r="G35" s="11">
        <v>182</v>
      </c>
      <c r="H35" s="11">
        <v>203</v>
      </c>
      <c r="I35" s="11">
        <v>150</v>
      </c>
      <c r="J35" s="11">
        <v>186</v>
      </c>
      <c r="K35" s="11">
        <v>180</v>
      </c>
    </row>
    <row r="36" spans="1:24" x14ac:dyDescent="0.25">
      <c r="A36" s="59" t="s">
        <v>192</v>
      </c>
      <c r="B36" s="11">
        <v>128</v>
      </c>
      <c r="C36" s="11">
        <v>147</v>
      </c>
      <c r="D36" s="11">
        <v>163</v>
      </c>
      <c r="E36" s="11">
        <v>150</v>
      </c>
      <c r="F36" s="11">
        <v>198</v>
      </c>
      <c r="G36" s="11">
        <v>185</v>
      </c>
      <c r="H36" s="11">
        <v>213</v>
      </c>
      <c r="I36" s="11">
        <v>143</v>
      </c>
      <c r="J36" s="11">
        <v>204</v>
      </c>
      <c r="K36" s="11">
        <v>178</v>
      </c>
    </row>
    <row r="37" spans="1:24" x14ac:dyDescent="0.25">
      <c r="A37" s="59" t="s">
        <v>193</v>
      </c>
      <c r="B37" s="11">
        <v>100</v>
      </c>
      <c r="C37" s="11">
        <v>201</v>
      </c>
      <c r="D37" s="11">
        <v>171</v>
      </c>
      <c r="E37" s="11">
        <v>182</v>
      </c>
      <c r="F37" s="11">
        <v>193</v>
      </c>
      <c r="G37" s="11">
        <v>222</v>
      </c>
      <c r="H37" s="11">
        <v>159</v>
      </c>
      <c r="I37" s="11">
        <v>236</v>
      </c>
      <c r="J37" s="11">
        <v>201</v>
      </c>
      <c r="K37" s="11">
        <v>237</v>
      </c>
    </row>
    <row r="38" spans="1:24" x14ac:dyDescent="0.25">
      <c r="A38" s="59" t="s">
        <v>194</v>
      </c>
      <c r="B38" s="11">
        <v>131</v>
      </c>
      <c r="C38" s="11">
        <v>178</v>
      </c>
      <c r="D38" s="11">
        <v>184</v>
      </c>
      <c r="E38" s="11">
        <v>143</v>
      </c>
      <c r="F38" s="11">
        <v>162</v>
      </c>
      <c r="G38" s="11">
        <v>135</v>
      </c>
      <c r="H38" s="11">
        <v>160</v>
      </c>
      <c r="I38" s="11">
        <v>190</v>
      </c>
      <c r="J38" s="11">
        <v>163</v>
      </c>
      <c r="K38" s="11">
        <v>213</v>
      </c>
    </row>
    <row r="40" spans="1:24" ht="18.75" x14ac:dyDescent="0.3">
      <c r="A40" s="60" t="s">
        <v>198</v>
      </c>
    </row>
    <row r="42" spans="1:24" x14ac:dyDescent="0.25">
      <c r="A42" s="61" t="s">
        <v>141</v>
      </c>
      <c r="B42" s="61" t="s">
        <v>142</v>
      </c>
      <c r="C42" s="61" t="s">
        <v>143</v>
      </c>
      <c r="D42" s="61" t="s">
        <v>144</v>
      </c>
      <c r="E42" s="61" t="s">
        <v>145</v>
      </c>
      <c r="F42" s="61" t="s">
        <v>146</v>
      </c>
      <c r="G42" s="61" t="s">
        <v>147</v>
      </c>
      <c r="H42" s="61" t="s">
        <v>148</v>
      </c>
      <c r="I42" s="61" t="s">
        <v>149</v>
      </c>
      <c r="J42" s="61" t="s">
        <v>150</v>
      </c>
      <c r="K42" s="61" t="s">
        <v>151</v>
      </c>
      <c r="L42" s="61" t="s">
        <v>152</v>
      </c>
      <c r="M42" s="61" t="s">
        <v>141</v>
      </c>
      <c r="N42" s="61" t="s">
        <v>142</v>
      </c>
      <c r="O42" s="61" t="s">
        <v>143</v>
      </c>
      <c r="P42" s="61" t="s">
        <v>144</v>
      </c>
      <c r="Q42" s="61" t="s">
        <v>145</v>
      </c>
      <c r="R42" s="61" t="s">
        <v>146</v>
      </c>
      <c r="S42" s="61" t="s">
        <v>147</v>
      </c>
      <c r="T42" s="61" t="s">
        <v>148</v>
      </c>
      <c r="U42" s="61" t="s">
        <v>149</v>
      </c>
      <c r="V42" s="61" t="s">
        <v>150</v>
      </c>
      <c r="W42" s="61" t="s">
        <v>151</v>
      </c>
      <c r="X42" s="61" t="s">
        <v>152</v>
      </c>
    </row>
    <row r="43" spans="1:24" x14ac:dyDescent="0.25">
      <c r="A43" s="62">
        <v>42</v>
      </c>
      <c r="B43" s="62">
        <v>184</v>
      </c>
      <c r="C43" s="62">
        <v>86</v>
      </c>
      <c r="D43" s="62">
        <v>209</v>
      </c>
      <c r="E43" s="62">
        <v>101</v>
      </c>
      <c r="F43" s="62">
        <v>-1</v>
      </c>
      <c r="G43" s="62">
        <v>-15</v>
      </c>
      <c r="H43" s="62">
        <v>93</v>
      </c>
      <c r="I43" s="62">
        <v>99</v>
      </c>
      <c r="J43" s="62">
        <v>137</v>
      </c>
      <c r="K43" s="62">
        <v>97</v>
      </c>
      <c r="L43" s="62">
        <v>221</v>
      </c>
      <c r="M43" s="62">
        <v>200</v>
      </c>
      <c r="N43" s="62">
        <v>128</v>
      </c>
      <c r="O43" s="62">
        <v>114</v>
      </c>
      <c r="P43" s="62">
        <v>147</v>
      </c>
      <c r="Q43" s="62">
        <v>32</v>
      </c>
      <c r="R43" s="62">
        <v>35</v>
      </c>
      <c r="S43" s="62">
        <v>-19</v>
      </c>
      <c r="T43" s="62">
        <v>60</v>
      </c>
      <c r="U43" s="62">
        <v>-12</v>
      </c>
      <c r="V43" s="62">
        <v>38</v>
      </c>
      <c r="W43" s="62">
        <v>84</v>
      </c>
      <c r="X43" s="62">
        <v>188</v>
      </c>
    </row>
  </sheetData>
  <conditionalFormatting sqref="E4:E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K38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0D458B1-B3CA-49A7-9304-962AAF433CDE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A43:X43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opLeftCell="A142" zoomScale="160" zoomScaleNormal="160" workbookViewId="0">
      <selection activeCell="J65" sqref="J65"/>
    </sheetView>
  </sheetViews>
  <sheetFormatPr defaultRowHeight="15" outlineLevelRow="2" x14ac:dyDescent="0.25"/>
  <cols>
    <col min="1" max="1" width="15.85546875" bestFit="1" customWidth="1"/>
    <col min="2" max="2" width="15" bestFit="1" customWidth="1"/>
    <col min="3" max="3" width="19.5703125" customWidth="1"/>
    <col min="4" max="4" width="6.7109375" bestFit="1" customWidth="1"/>
  </cols>
  <sheetData>
    <row r="1" spans="1:14" ht="18.75" x14ac:dyDescent="0.3">
      <c r="A1" s="6" t="s">
        <v>221</v>
      </c>
      <c r="H1">
        <v>9745</v>
      </c>
    </row>
    <row r="2" spans="1:14" ht="18.75" x14ac:dyDescent="0.3">
      <c r="A2" s="6" t="s">
        <v>222</v>
      </c>
      <c r="N2">
        <v>9184</v>
      </c>
    </row>
    <row r="4" spans="1:14" x14ac:dyDescent="0.25">
      <c r="A4" s="63" t="s">
        <v>204</v>
      </c>
      <c r="B4" s="63" t="s">
        <v>205</v>
      </c>
    </row>
    <row r="5" spans="1:14" x14ac:dyDescent="0.25">
      <c r="A5" s="63" t="s">
        <v>210</v>
      </c>
      <c r="B5" s="63">
        <v>9745</v>
      </c>
    </row>
    <row r="6" spans="1:14" x14ac:dyDescent="0.25">
      <c r="A6" s="63" t="s">
        <v>213</v>
      </c>
      <c r="B6" s="63">
        <v>9732</v>
      </c>
    </row>
    <row r="7" spans="1:14" x14ac:dyDescent="0.25">
      <c r="A7" s="63" t="s">
        <v>209</v>
      </c>
      <c r="B7" s="63">
        <v>9184</v>
      </c>
    </row>
    <row r="8" spans="1:14" x14ac:dyDescent="0.25">
      <c r="A8" s="63" t="s">
        <v>214</v>
      </c>
      <c r="B8" s="63">
        <v>9168</v>
      </c>
    </row>
    <row r="9" spans="1:14" x14ac:dyDescent="0.25">
      <c r="A9" s="63" t="s">
        <v>209</v>
      </c>
      <c r="B9" s="63">
        <v>7606</v>
      </c>
    </row>
    <row r="10" spans="1:14" x14ac:dyDescent="0.25">
      <c r="A10" s="63" t="s">
        <v>217</v>
      </c>
      <c r="B10" s="63">
        <v>7605</v>
      </c>
    </row>
    <row r="11" spans="1:14" x14ac:dyDescent="0.25">
      <c r="A11" s="63" t="s">
        <v>216</v>
      </c>
      <c r="B11" s="63">
        <v>7604</v>
      </c>
    </row>
    <row r="12" spans="1:14" x14ac:dyDescent="0.25">
      <c r="A12" s="63" t="s">
        <v>215</v>
      </c>
      <c r="B12" s="63">
        <v>7603</v>
      </c>
    </row>
    <row r="13" spans="1:14" x14ac:dyDescent="0.25">
      <c r="A13" s="63" t="s">
        <v>213</v>
      </c>
      <c r="B13" s="63">
        <v>7602</v>
      </c>
    </row>
    <row r="14" spans="1:14" x14ac:dyDescent="0.25">
      <c r="A14" s="63" t="s">
        <v>212</v>
      </c>
      <c r="B14" s="63">
        <v>7389</v>
      </c>
    </row>
    <row r="15" spans="1:14" x14ac:dyDescent="0.25">
      <c r="A15" s="63" t="s">
        <v>209</v>
      </c>
      <c r="B15" s="63">
        <v>7176</v>
      </c>
    </row>
    <row r="16" spans="1:14" x14ac:dyDescent="0.25">
      <c r="A16" s="63" t="s">
        <v>209</v>
      </c>
      <c r="B16" s="63">
        <v>5869</v>
      </c>
    </row>
    <row r="17" spans="1:2" x14ac:dyDescent="0.25">
      <c r="A17" s="63" t="s">
        <v>211</v>
      </c>
      <c r="B17" s="63">
        <v>5869</v>
      </c>
    </row>
    <row r="18" spans="1:2" x14ac:dyDescent="0.25">
      <c r="A18" s="63" t="s">
        <v>210</v>
      </c>
      <c r="B18" s="63">
        <v>5153</v>
      </c>
    </row>
    <row r="19" spans="1:2" x14ac:dyDescent="0.25">
      <c r="A19" s="63" t="s">
        <v>209</v>
      </c>
      <c r="B19" s="63">
        <v>5121</v>
      </c>
    </row>
    <row r="20" spans="1:2" x14ac:dyDescent="0.25">
      <c r="A20" s="63" t="s">
        <v>208</v>
      </c>
      <c r="B20" s="63">
        <v>5089</v>
      </c>
    </row>
    <row r="21" spans="1:2" x14ac:dyDescent="0.25">
      <c r="A21" s="63" t="s">
        <v>207</v>
      </c>
      <c r="B21" s="63">
        <v>5057</v>
      </c>
    </row>
    <row r="22" spans="1:2" x14ac:dyDescent="0.25">
      <c r="A22" s="63" t="s">
        <v>208</v>
      </c>
      <c r="B22" s="63">
        <v>5057</v>
      </c>
    </row>
    <row r="23" spans="1:2" x14ac:dyDescent="0.25">
      <c r="A23" s="63" t="s">
        <v>209</v>
      </c>
      <c r="B23" s="63">
        <v>5025</v>
      </c>
    </row>
    <row r="24" spans="1:2" x14ac:dyDescent="0.25">
      <c r="A24" s="63" t="s">
        <v>210</v>
      </c>
      <c r="B24" s="63">
        <v>4993</v>
      </c>
    </row>
    <row r="25" spans="1:2" x14ac:dyDescent="0.25">
      <c r="A25" s="63" t="s">
        <v>209</v>
      </c>
      <c r="B25" s="63">
        <v>4961</v>
      </c>
    </row>
    <row r="26" spans="1:2" x14ac:dyDescent="0.25">
      <c r="A26" s="63" t="s">
        <v>208</v>
      </c>
      <c r="B26" s="63">
        <v>4929</v>
      </c>
    </row>
    <row r="27" spans="1:2" x14ac:dyDescent="0.25">
      <c r="A27" s="63" t="s">
        <v>207</v>
      </c>
      <c r="B27" s="63">
        <v>4897</v>
      </c>
    </row>
    <row r="28" spans="1:2" x14ac:dyDescent="0.25">
      <c r="A28" s="63" t="s">
        <v>209</v>
      </c>
      <c r="B28" s="63">
        <v>4865</v>
      </c>
    </row>
    <row r="29" spans="1:2" x14ac:dyDescent="0.25">
      <c r="A29" s="63" t="s">
        <v>207</v>
      </c>
      <c r="B29" s="63">
        <v>4865</v>
      </c>
    </row>
    <row r="30" spans="1:2" x14ac:dyDescent="0.25">
      <c r="A30" s="63" t="s">
        <v>219</v>
      </c>
      <c r="B30" s="63">
        <v>4833</v>
      </c>
    </row>
    <row r="31" spans="1:2" x14ac:dyDescent="0.25">
      <c r="A31" s="63" t="s">
        <v>220</v>
      </c>
      <c r="B31" s="63">
        <v>4833</v>
      </c>
    </row>
    <row r="32" spans="1:2" x14ac:dyDescent="0.25">
      <c r="A32" s="63" t="s">
        <v>212</v>
      </c>
      <c r="B32" s="63">
        <v>3342</v>
      </c>
    </row>
    <row r="33" spans="1:2" x14ac:dyDescent="0.25">
      <c r="A33" s="63" t="s">
        <v>211</v>
      </c>
      <c r="B33" s="63">
        <v>3129</v>
      </c>
    </row>
    <row r="34" spans="1:2" x14ac:dyDescent="0.25">
      <c r="A34" s="63" t="s">
        <v>210</v>
      </c>
      <c r="B34" s="63">
        <v>2916</v>
      </c>
    </row>
    <row r="35" spans="1:2" x14ac:dyDescent="0.25">
      <c r="A35" s="63" t="s">
        <v>208</v>
      </c>
      <c r="B35" s="63">
        <v>2490</v>
      </c>
    </row>
    <row r="36" spans="1:2" x14ac:dyDescent="0.25">
      <c r="A36" s="63" t="s">
        <v>212</v>
      </c>
      <c r="B36" s="63">
        <v>2277</v>
      </c>
    </row>
    <row r="37" spans="1:2" x14ac:dyDescent="0.25">
      <c r="A37" s="63" t="s">
        <v>207</v>
      </c>
      <c r="B37" s="63">
        <v>2277</v>
      </c>
    </row>
    <row r="38" spans="1:2" x14ac:dyDescent="0.25">
      <c r="A38" s="63" t="s">
        <v>213</v>
      </c>
      <c r="B38" s="63">
        <v>2160</v>
      </c>
    </row>
    <row r="39" spans="1:2" x14ac:dyDescent="0.25">
      <c r="A39" s="63" t="s">
        <v>211</v>
      </c>
      <c r="B39" s="63">
        <v>2064</v>
      </c>
    </row>
    <row r="40" spans="1:2" x14ac:dyDescent="0.25">
      <c r="A40" s="63" t="s">
        <v>211</v>
      </c>
      <c r="B40" s="63">
        <v>2064</v>
      </c>
    </row>
    <row r="41" spans="1:2" x14ac:dyDescent="0.25">
      <c r="A41" s="63" t="s">
        <v>215</v>
      </c>
      <c r="B41" s="63">
        <v>1926</v>
      </c>
    </row>
    <row r="42" spans="1:2" x14ac:dyDescent="0.25">
      <c r="A42" s="63" t="s">
        <v>210</v>
      </c>
      <c r="B42" s="63">
        <v>1851</v>
      </c>
    </row>
    <row r="43" spans="1:2" x14ac:dyDescent="0.25">
      <c r="A43" s="63" t="s">
        <v>216</v>
      </c>
      <c r="B43" s="63">
        <v>1809</v>
      </c>
    </row>
    <row r="44" spans="1:2" x14ac:dyDescent="0.25">
      <c r="A44" s="63" t="s">
        <v>217</v>
      </c>
      <c r="B44" s="63">
        <v>1692</v>
      </c>
    </row>
    <row r="45" spans="1:2" x14ac:dyDescent="0.25">
      <c r="A45" s="63" t="s">
        <v>209</v>
      </c>
      <c r="B45" s="63">
        <v>1638</v>
      </c>
    </row>
    <row r="46" spans="1:2" x14ac:dyDescent="0.25">
      <c r="A46" s="63" t="s">
        <v>209</v>
      </c>
      <c r="B46" s="63">
        <v>1638</v>
      </c>
    </row>
    <row r="47" spans="1:2" x14ac:dyDescent="0.25">
      <c r="A47" s="63" t="s">
        <v>214</v>
      </c>
      <c r="B47" s="63">
        <v>1638</v>
      </c>
    </row>
    <row r="48" spans="1:2" x14ac:dyDescent="0.25">
      <c r="A48" s="63" t="s">
        <v>215</v>
      </c>
      <c r="B48" s="63">
        <v>1638</v>
      </c>
    </row>
    <row r="49" spans="1:14" x14ac:dyDescent="0.25">
      <c r="A49" s="63" t="s">
        <v>216</v>
      </c>
      <c r="B49" s="63">
        <v>1638</v>
      </c>
    </row>
    <row r="50" spans="1:14" x14ac:dyDescent="0.25">
      <c r="A50" s="63" t="s">
        <v>209</v>
      </c>
      <c r="B50" s="63">
        <v>1638</v>
      </c>
    </row>
    <row r="51" spans="1:14" x14ac:dyDescent="0.25">
      <c r="A51" s="63" t="s">
        <v>218</v>
      </c>
      <c r="B51" s="63">
        <v>1638</v>
      </c>
    </row>
    <row r="52" spans="1:14" x14ac:dyDescent="0.25">
      <c r="A52" s="63" t="s">
        <v>219</v>
      </c>
      <c r="B52" s="63">
        <v>1638</v>
      </c>
    </row>
    <row r="53" spans="1:14" x14ac:dyDescent="0.25">
      <c r="A53" s="63" t="s">
        <v>210</v>
      </c>
      <c r="B53" s="63">
        <v>1638</v>
      </c>
    </row>
    <row r="54" spans="1:14" x14ac:dyDescent="0.25">
      <c r="A54" s="63" t="s">
        <v>218</v>
      </c>
      <c r="B54" s="63">
        <v>1575</v>
      </c>
    </row>
    <row r="55" spans="1:14" x14ac:dyDescent="0.25">
      <c r="A55" s="63" t="s">
        <v>219</v>
      </c>
      <c r="B55" s="63">
        <v>1458</v>
      </c>
    </row>
    <row r="56" spans="1:14" x14ac:dyDescent="0.25">
      <c r="A56" s="63" t="s">
        <v>208</v>
      </c>
      <c r="B56" s="63">
        <v>1425</v>
      </c>
    </row>
    <row r="57" spans="1:14" x14ac:dyDescent="0.25">
      <c r="A57" s="63" t="s">
        <v>208</v>
      </c>
      <c r="B57" s="63">
        <v>1425</v>
      </c>
    </row>
    <row r="58" spans="1:14" x14ac:dyDescent="0.25">
      <c r="A58" s="63" t="s">
        <v>220</v>
      </c>
      <c r="B58" s="63">
        <v>1341</v>
      </c>
    </row>
    <row r="59" spans="1:14" x14ac:dyDescent="0.25">
      <c r="A59" s="63" t="s">
        <v>207</v>
      </c>
      <c r="B59" s="63">
        <v>1212</v>
      </c>
    </row>
    <row r="60" spans="1:14" x14ac:dyDescent="0.25">
      <c r="A60" s="63" t="s">
        <v>207</v>
      </c>
      <c r="B60" s="63">
        <v>1212</v>
      </c>
    </row>
    <row r="61" spans="1:14" x14ac:dyDescent="0.25">
      <c r="A61" s="63" t="s">
        <v>206</v>
      </c>
      <c r="B61" s="63">
        <v>999</v>
      </c>
    </row>
    <row r="63" spans="1:14" ht="18.75" x14ac:dyDescent="0.3">
      <c r="A63" s="65" t="s">
        <v>223</v>
      </c>
      <c r="N63">
        <v>765</v>
      </c>
    </row>
    <row r="64" spans="1:14" ht="18.75" x14ac:dyDescent="0.3">
      <c r="A64" s="65" t="s">
        <v>231</v>
      </c>
      <c r="M64">
        <v>8</v>
      </c>
    </row>
    <row r="65" spans="1:10" ht="18.75" x14ac:dyDescent="0.3">
      <c r="A65" s="65" t="s">
        <v>235</v>
      </c>
      <c r="J65">
        <v>305718</v>
      </c>
    </row>
    <row r="67" spans="1:10" x14ac:dyDescent="0.25">
      <c r="A67" s="51" t="s">
        <v>187</v>
      </c>
      <c r="B67" s="51" t="s">
        <v>224</v>
      </c>
      <c r="C67" s="51" t="s">
        <v>225</v>
      </c>
      <c r="D67" s="51" t="s">
        <v>226</v>
      </c>
    </row>
    <row r="68" spans="1:10" outlineLevel="2" x14ac:dyDescent="0.25">
      <c r="A68" s="11">
        <v>43378</v>
      </c>
      <c r="B68" s="11" t="s">
        <v>227</v>
      </c>
      <c r="C68" s="11">
        <v>6873</v>
      </c>
      <c r="D68" s="11" t="s">
        <v>175</v>
      </c>
    </row>
    <row r="69" spans="1:10" outlineLevel="2" x14ac:dyDescent="0.25">
      <c r="A69" s="11">
        <v>43383</v>
      </c>
      <c r="B69" s="11" t="s">
        <v>227</v>
      </c>
      <c r="C69" s="11">
        <v>6854</v>
      </c>
      <c r="D69" s="11" t="s">
        <v>175</v>
      </c>
    </row>
    <row r="70" spans="1:10" outlineLevel="2" x14ac:dyDescent="0.25">
      <c r="A70" s="11">
        <v>43377</v>
      </c>
      <c r="B70" s="11" t="s">
        <v>227</v>
      </c>
      <c r="C70" s="11">
        <v>5460</v>
      </c>
      <c r="D70" s="11" t="s">
        <v>175</v>
      </c>
    </row>
    <row r="71" spans="1:10" outlineLevel="2" x14ac:dyDescent="0.25">
      <c r="A71" s="11">
        <v>43392</v>
      </c>
      <c r="B71" s="11" t="s">
        <v>173</v>
      </c>
      <c r="C71" s="11">
        <v>9856</v>
      </c>
      <c r="D71" s="11" t="s">
        <v>175</v>
      </c>
    </row>
    <row r="72" spans="1:10" outlineLevel="2" x14ac:dyDescent="0.25">
      <c r="A72" s="11">
        <v>43458</v>
      </c>
      <c r="B72" s="11" t="s">
        <v>173</v>
      </c>
      <c r="C72" s="11">
        <v>9856</v>
      </c>
      <c r="D72" s="11" t="s">
        <v>175</v>
      </c>
    </row>
    <row r="73" spans="1:10" outlineLevel="2" x14ac:dyDescent="0.25">
      <c r="A73" s="11">
        <v>43458</v>
      </c>
      <c r="B73" s="11" t="s">
        <v>173</v>
      </c>
      <c r="C73" s="11">
        <v>6854</v>
      </c>
      <c r="D73" s="11" t="s">
        <v>175</v>
      </c>
    </row>
    <row r="74" spans="1:10" outlineLevel="2" x14ac:dyDescent="0.25">
      <c r="A74" s="11">
        <v>43457</v>
      </c>
      <c r="B74" s="11" t="s">
        <v>173</v>
      </c>
      <c r="C74" s="11">
        <v>6000</v>
      </c>
      <c r="D74" s="11" t="s">
        <v>175</v>
      </c>
    </row>
    <row r="75" spans="1:10" outlineLevel="2" x14ac:dyDescent="0.25">
      <c r="A75" s="11">
        <v>43391</v>
      </c>
      <c r="B75" s="11" t="s">
        <v>173</v>
      </c>
      <c r="C75" s="11">
        <v>5345</v>
      </c>
      <c r="D75" s="11" t="s">
        <v>175</v>
      </c>
    </row>
    <row r="76" spans="1:10" outlineLevel="2" x14ac:dyDescent="0.25">
      <c r="A76" s="11">
        <v>43457</v>
      </c>
      <c r="B76" s="11" t="s">
        <v>173</v>
      </c>
      <c r="C76" s="11">
        <v>5345</v>
      </c>
      <c r="D76" s="11" t="s">
        <v>175</v>
      </c>
    </row>
    <row r="77" spans="1:10" outlineLevel="2" x14ac:dyDescent="0.25">
      <c r="A77" s="11">
        <v>43360</v>
      </c>
      <c r="B77" s="11" t="s">
        <v>173</v>
      </c>
      <c r="C77" s="11">
        <v>2500</v>
      </c>
      <c r="D77" s="11" t="s">
        <v>175</v>
      </c>
    </row>
    <row r="78" spans="1:10" outlineLevel="2" x14ac:dyDescent="0.25">
      <c r="A78" s="11">
        <v>43454</v>
      </c>
      <c r="B78" s="11" t="s">
        <v>173</v>
      </c>
      <c r="C78" s="11">
        <v>680</v>
      </c>
      <c r="D78" s="11" t="s">
        <v>175</v>
      </c>
    </row>
    <row r="79" spans="1:10" outlineLevel="2" x14ac:dyDescent="0.25">
      <c r="A79" s="11">
        <v>43364</v>
      </c>
      <c r="B79" s="11" t="s">
        <v>228</v>
      </c>
      <c r="C79" s="11">
        <v>9800</v>
      </c>
      <c r="D79" s="11" t="s">
        <v>175</v>
      </c>
    </row>
    <row r="80" spans="1:10" outlineLevel="2" x14ac:dyDescent="0.25">
      <c r="A80" s="11">
        <v>43373</v>
      </c>
      <c r="B80" s="11" t="s">
        <v>228</v>
      </c>
      <c r="C80" s="11">
        <v>6873</v>
      </c>
      <c r="D80" s="11" t="s">
        <v>175</v>
      </c>
    </row>
    <row r="81" spans="1:4" outlineLevel="2" x14ac:dyDescent="0.25">
      <c r="A81" s="11">
        <v>43379</v>
      </c>
      <c r="B81" s="11" t="s">
        <v>228</v>
      </c>
      <c r="C81" s="11">
        <v>6873</v>
      </c>
      <c r="D81" s="11" t="s">
        <v>175</v>
      </c>
    </row>
    <row r="82" spans="1:4" outlineLevel="2" x14ac:dyDescent="0.25">
      <c r="A82" s="11">
        <v>43363</v>
      </c>
      <c r="B82" s="11" t="s">
        <v>228</v>
      </c>
      <c r="C82" s="11">
        <v>680</v>
      </c>
      <c r="D82" s="11" t="s">
        <v>175</v>
      </c>
    </row>
    <row r="83" spans="1:4" outlineLevel="2" x14ac:dyDescent="0.25">
      <c r="A83" s="11">
        <v>43379</v>
      </c>
      <c r="B83" s="11" t="s">
        <v>228</v>
      </c>
      <c r="C83" s="11">
        <v>680</v>
      </c>
      <c r="D83" s="11" t="s">
        <v>175</v>
      </c>
    </row>
    <row r="84" spans="1:4" outlineLevel="2" x14ac:dyDescent="0.25">
      <c r="A84" s="11">
        <v>43373</v>
      </c>
      <c r="B84" s="11" t="s">
        <v>228</v>
      </c>
      <c r="C84" s="11">
        <v>54</v>
      </c>
      <c r="D84" s="11" t="s">
        <v>175</v>
      </c>
    </row>
    <row r="85" spans="1:4" outlineLevel="2" x14ac:dyDescent="0.25">
      <c r="A85" s="11">
        <v>43374</v>
      </c>
      <c r="B85" s="11" t="s">
        <v>228</v>
      </c>
      <c r="C85" s="11">
        <v>54</v>
      </c>
      <c r="D85" s="11" t="s">
        <v>175</v>
      </c>
    </row>
    <row r="86" spans="1:4" outlineLevel="2" x14ac:dyDescent="0.25">
      <c r="A86" s="11">
        <v>43461</v>
      </c>
      <c r="B86" s="11" t="s">
        <v>229</v>
      </c>
      <c r="C86" s="11">
        <v>12000</v>
      </c>
      <c r="D86" s="11" t="s">
        <v>175</v>
      </c>
    </row>
    <row r="87" spans="1:4" outlineLevel="2" x14ac:dyDescent="0.25">
      <c r="A87" s="11">
        <v>43366</v>
      </c>
      <c r="B87" s="11" t="s">
        <v>229</v>
      </c>
      <c r="C87" s="11">
        <v>9856</v>
      </c>
      <c r="D87" s="11" t="s">
        <v>175</v>
      </c>
    </row>
    <row r="88" spans="1:4" outlineLevel="2" x14ac:dyDescent="0.25">
      <c r="A88" s="11">
        <v>43467</v>
      </c>
      <c r="B88" s="11" t="s">
        <v>229</v>
      </c>
      <c r="C88" s="11">
        <v>9856</v>
      </c>
      <c r="D88" s="11" t="s">
        <v>175</v>
      </c>
    </row>
    <row r="89" spans="1:4" outlineLevel="2" x14ac:dyDescent="0.25">
      <c r="A89" s="11">
        <v>43465</v>
      </c>
      <c r="B89" s="11" t="s">
        <v>229</v>
      </c>
      <c r="C89" s="11">
        <v>9800</v>
      </c>
      <c r="D89" s="11" t="s">
        <v>175</v>
      </c>
    </row>
    <row r="90" spans="1:4" outlineLevel="2" x14ac:dyDescent="0.25">
      <c r="A90" s="11">
        <v>43465</v>
      </c>
      <c r="B90" s="11" t="s">
        <v>229</v>
      </c>
      <c r="C90" s="11">
        <v>6873</v>
      </c>
      <c r="D90" s="11" t="s">
        <v>175</v>
      </c>
    </row>
    <row r="91" spans="1:4" outlineLevel="2" x14ac:dyDescent="0.25">
      <c r="A91" s="11">
        <v>43471</v>
      </c>
      <c r="B91" s="11" t="s">
        <v>229</v>
      </c>
      <c r="C91" s="11">
        <v>6873</v>
      </c>
      <c r="D91" s="11" t="s">
        <v>175</v>
      </c>
    </row>
    <row r="92" spans="1:4" outlineLevel="2" x14ac:dyDescent="0.25">
      <c r="A92" s="11">
        <v>43502</v>
      </c>
      <c r="B92" s="11" t="s">
        <v>229</v>
      </c>
      <c r="C92" s="11">
        <v>6873</v>
      </c>
      <c r="D92" s="11" t="s">
        <v>175</v>
      </c>
    </row>
    <row r="93" spans="1:4" outlineLevel="2" x14ac:dyDescent="0.25">
      <c r="A93" s="11">
        <v>43372</v>
      </c>
      <c r="B93" s="11" t="s">
        <v>229</v>
      </c>
      <c r="C93" s="11">
        <v>6000</v>
      </c>
      <c r="D93" s="11" t="s">
        <v>175</v>
      </c>
    </row>
    <row r="94" spans="1:4" outlineLevel="2" x14ac:dyDescent="0.25">
      <c r="A94" s="11">
        <v>43365</v>
      </c>
      <c r="B94" s="11" t="s">
        <v>229</v>
      </c>
      <c r="C94" s="11">
        <v>5345</v>
      </c>
      <c r="D94" s="11" t="s">
        <v>175</v>
      </c>
    </row>
    <row r="95" spans="1:4" outlineLevel="2" x14ac:dyDescent="0.25">
      <c r="A95" s="11">
        <v>43466</v>
      </c>
      <c r="B95" s="11" t="s">
        <v>229</v>
      </c>
      <c r="C95" s="11">
        <v>5345</v>
      </c>
      <c r="D95" s="11" t="s">
        <v>175</v>
      </c>
    </row>
    <row r="96" spans="1:4" outlineLevel="2" x14ac:dyDescent="0.25">
      <c r="A96" s="11">
        <v>43380</v>
      </c>
      <c r="B96" s="11" t="s">
        <v>229</v>
      </c>
      <c r="C96" s="11">
        <v>1050</v>
      </c>
      <c r="D96" s="11" t="s">
        <v>175</v>
      </c>
    </row>
    <row r="97" spans="1:4" outlineLevel="2" x14ac:dyDescent="0.25">
      <c r="A97" s="11">
        <v>43393</v>
      </c>
      <c r="B97" s="11" t="s">
        <v>229</v>
      </c>
      <c r="C97" s="11">
        <v>1050</v>
      </c>
      <c r="D97" s="11" t="s">
        <v>175</v>
      </c>
    </row>
    <row r="98" spans="1:4" outlineLevel="2" x14ac:dyDescent="0.25">
      <c r="A98" s="11">
        <v>43459</v>
      </c>
      <c r="B98" s="11" t="s">
        <v>229</v>
      </c>
      <c r="C98" s="11">
        <v>1050</v>
      </c>
      <c r="D98" s="11" t="s">
        <v>175</v>
      </c>
    </row>
    <row r="99" spans="1:4" outlineLevel="2" x14ac:dyDescent="0.25">
      <c r="A99" s="11">
        <v>43468</v>
      </c>
      <c r="B99" s="11" t="s">
        <v>229</v>
      </c>
      <c r="C99" s="11">
        <v>1050</v>
      </c>
      <c r="D99" s="11" t="s">
        <v>175</v>
      </c>
    </row>
    <row r="100" spans="1:4" outlineLevel="2" x14ac:dyDescent="0.25">
      <c r="A100" s="11">
        <v>43372</v>
      </c>
      <c r="B100" s="11" t="s">
        <v>229</v>
      </c>
      <c r="C100" s="11">
        <v>950</v>
      </c>
      <c r="D100" s="11" t="s">
        <v>175</v>
      </c>
    </row>
    <row r="101" spans="1:4" outlineLevel="2" x14ac:dyDescent="0.25">
      <c r="A101" s="11">
        <v>43385</v>
      </c>
      <c r="B101" s="11" t="s">
        <v>229</v>
      </c>
      <c r="C101" s="11">
        <v>698</v>
      </c>
      <c r="D101" s="11" t="s">
        <v>175</v>
      </c>
    </row>
    <row r="102" spans="1:4" outlineLevel="2" x14ac:dyDescent="0.25">
      <c r="A102" s="11">
        <v>43451</v>
      </c>
      <c r="B102" s="11" t="s">
        <v>229</v>
      </c>
      <c r="C102" s="11">
        <v>698</v>
      </c>
      <c r="D102" s="11" t="s">
        <v>175</v>
      </c>
    </row>
    <row r="103" spans="1:4" outlineLevel="2" x14ac:dyDescent="0.25">
      <c r="A103" s="11">
        <v>43460</v>
      </c>
      <c r="B103" s="11" t="s">
        <v>229</v>
      </c>
      <c r="C103" s="11">
        <v>698</v>
      </c>
      <c r="D103" s="11" t="s">
        <v>175</v>
      </c>
    </row>
    <row r="104" spans="1:4" outlineLevel="2" x14ac:dyDescent="0.25">
      <c r="A104" s="11">
        <v>43386</v>
      </c>
      <c r="B104" s="11" t="s">
        <v>230</v>
      </c>
      <c r="C104" s="11">
        <v>12000</v>
      </c>
      <c r="D104" s="11" t="s">
        <v>175</v>
      </c>
    </row>
    <row r="105" spans="1:4" outlineLevel="2" x14ac:dyDescent="0.25">
      <c r="A105" s="11">
        <v>43452</v>
      </c>
      <c r="B105" s="11" t="s">
        <v>230</v>
      </c>
      <c r="C105" s="11">
        <v>12000</v>
      </c>
      <c r="D105" s="11" t="s">
        <v>175</v>
      </c>
    </row>
    <row r="106" spans="1:4" outlineLevel="2" x14ac:dyDescent="0.25">
      <c r="A106" s="11">
        <v>43390</v>
      </c>
      <c r="B106" s="11" t="s">
        <v>230</v>
      </c>
      <c r="C106" s="11">
        <v>9800</v>
      </c>
      <c r="D106" s="11" t="s">
        <v>175</v>
      </c>
    </row>
    <row r="107" spans="1:4" outlineLevel="2" x14ac:dyDescent="0.25">
      <c r="A107" s="11">
        <v>43456</v>
      </c>
      <c r="B107" s="11" t="s">
        <v>230</v>
      </c>
      <c r="C107" s="11">
        <v>9800</v>
      </c>
      <c r="D107" s="11" t="s">
        <v>175</v>
      </c>
    </row>
    <row r="108" spans="1:4" outlineLevel="2" x14ac:dyDescent="0.25">
      <c r="A108" s="11">
        <v>43381</v>
      </c>
      <c r="B108" s="11" t="s">
        <v>230</v>
      </c>
      <c r="C108" s="11">
        <v>9000</v>
      </c>
      <c r="D108" s="11" t="s">
        <v>175</v>
      </c>
    </row>
    <row r="109" spans="1:4" outlineLevel="2" x14ac:dyDescent="0.25">
      <c r="A109" s="11">
        <v>43456</v>
      </c>
      <c r="B109" s="11" t="s">
        <v>230</v>
      </c>
      <c r="C109" s="11">
        <v>9000</v>
      </c>
      <c r="D109" s="11" t="s">
        <v>175</v>
      </c>
    </row>
    <row r="110" spans="1:4" outlineLevel="2" x14ac:dyDescent="0.25">
      <c r="A110" s="11">
        <v>43470</v>
      </c>
      <c r="B110" s="11" t="s">
        <v>230</v>
      </c>
      <c r="C110" s="11">
        <v>6873</v>
      </c>
      <c r="D110" s="11" t="s">
        <v>175</v>
      </c>
    </row>
    <row r="111" spans="1:4" outlineLevel="2" x14ac:dyDescent="0.25">
      <c r="A111" s="11">
        <v>43501</v>
      </c>
      <c r="B111" s="11" t="s">
        <v>230</v>
      </c>
      <c r="C111" s="11">
        <v>6873</v>
      </c>
      <c r="D111" s="11" t="s">
        <v>175</v>
      </c>
    </row>
    <row r="112" spans="1:4" outlineLevel="2" x14ac:dyDescent="0.25">
      <c r="A112" s="11">
        <v>43450</v>
      </c>
      <c r="B112" s="11" t="s">
        <v>230</v>
      </c>
      <c r="C112" s="11">
        <v>6000</v>
      </c>
      <c r="D112" s="11" t="s">
        <v>175</v>
      </c>
    </row>
    <row r="113" spans="1:4" outlineLevel="2" x14ac:dyDescent="0.25">
      <c r="A113" s="11">
        <v>43464</v>
      </c>
      <c r="B113" s="11" t="s">
        <v>230</v>
      </c>
      <c r="C113" s="11">
        <v>6000</v>
      </c>
      <c r="D113" s="11" t="s">
        <v>175</v>
      </c>
    </row>
    <row r="114" spans="1:4" outlineLevel="2" x14ac:dyDescent="0.25">
      <c r="A114" s="11">
        <v>43452</v>
      </c>
      <c r="B114" s="11" t="s">
        <v>230</v>
      </c>
      <c r="C114" s="11">
        <v>5460</v>
      </c>
      <c r="D114" s="11" t="s">
        <v>175</v>
      </c>
    </row>
    <row r="115" spans="1:4" outlineLevel="2" x14ac:dyDescent="0.25">
      <c r="A115" s="11">
        <v>43367</v>
      </c>
      <c r="B115" s="11" t="s">
        <v>230</v>
      </c>
      <c r="C115" s="11">
        <v>1050</v>
      </c>
      <c r="D115" s="11" t="s">
        <v>175</v>
      </c>
    </row>
    <row r="116" spans="1:4" outlineLevel="2" x14ac:dyDescent="0.25">
      <c r="A116" s="11">
        <v>43455</v>
      </c>
      <c r="B116" s="11" t="s">
        <v>230</v>
      </c>
      <c r="C116" s="11">
        <v>1050</v>
      </c>
      <c r="D116" s="11" t="s">
        <v>175</v>
      </c>
    </row>
    <row r="117" spans="1:4" outlineLevel="2" x14ac:dyDescent="0.25">
      <c r="A117" s="11">
        <v>43458</v>
      </c>
      <c r="B117" s="11" t="s">
        <v>230</v>
      </c>
      <c r="C117" s="11">
        <v>698</v>
      </c>
      <c r="D117" s="11" t="s">
        <v>175</v>
      </c>
    </row>
    <row r="118" spans="1:4" outlineLevel="1" x14ac:dyDescent="0.25">
      <c r="A118" s="11"/>
      <c r="B118" s="11"/>
      <c r="C118" s="11">
        <f>SUBTOTAL(9,C68:C117)</f>
        <v>272306</v>
      </c>
      <c r="D118" s="13" t="s">
        <v>232</v>
      </c>
    </row>
    <row r="119" spans="1:4" outlineLevel="2" x14ac:dyDescent="0.25">
      <c r="A119" s="11">
        <v>43377</v>
      </c>
      <c r="B119" s="11" t="s">
        <v>227</v>
      </c>
      <c r="C119" s="11">
        <v>6873</v>
      </c>
      <c r="D119" s="11" t="s">
        <v>171</v>
      </c>
    </row>
    <row r="120" spans="1:4" outlineLevel="2" x14ac:dyDescent="0.25">
      <c r="A120" s="11">
        <v>43382</v>
      </c>
      <c r="B120" s="11" t="s">
        <v>227</v>
      </c>
      <c r="C120" s="11">
        <v>6873</v>
      </c>
      <c r="D120" s="11" t="s">
        <v>171</v>
      </c>
    </row>
    <row r="121" spans="1:4" outlineLevel="2" x14ac:dyDescent="0.25">
      <c r="A121" s="11">
        <v>43383</v>
      </c>
      <c r="B121" s="11" t="s">
        <v>227</v>
      </c>
      <c r="C121" s="11">
        <v>6873</v>
      </c>
      <c r="D121" s="11" t="s">
        <v>171</v>
      </c>
    </row>
    <row r="122" spans="1:4" outlineLevel="2" x14ac:dyDescent="0.25">
      <c r="A122" s="11">
        <v>43382</v>
      </c>
      <c r="B122" s="11" t="s">
        <v>227</v>
      </c>
      <c r="C122" s="11">
        <v>5345</v>
      </c>
      <c r="D122" s="11" t="s">
        <v>171</v>
      </c>
    </row>
    <row r="123" spans="1:4" outlineLevel="2" x14ac:dyDescent="0.25">
      <c r="A123" s="11">
        <v>43353</v>
      </c>
      <c r="B123" s="11" t="s">
        <v>227</v>
      </c>
      <c r="C123" s="11">
        <v>2401</v>
      </c>
      <c r="D123" s="11" t="s">
        <v>171</v>
      </c>
    </row>
    <row r="124" spans="1:4" outlineLevel="2" x14ac:dyDescent="0.25">
      <c r="A124" s="11">
        <v>43355</v>
      </c>
      <c r="B124" s="11" t="s">
        <v>227</v>
      </c>
      <c r="C124" s="11">
        <v>1245</v>
      </c>
      <c r="D124" s="11" t="s">
        <v>171</v>
      </c>
    </row>
    <row r="125" spans="1:4" outlineLevel="2" x14ac:dyDescent="0.25">
      <c r="A125" s="11">
        <v>43387</v>
      </c>
      <c r="B125" s="11" t="s">
        <v>173</v>
      </c>
      <c r="C125" s="11">
        <v>5345</v>
      </c>
      <c r="D125" s="11" t="s">
        <v>171</v>
      </c>
    </row>
    <row r="126" spans="1:4" outlineLevel="2" x14ac:dyDescent="0.25">
      <c r="A126" s="11">
        <v>43453</v>
      </c>
      <c r="B126" s="11" t="s">
        <v>173</v>
      </c>
      <c r="C126" s="11">
        <v>5345</v>
      </c>
      <c r="D126" s="11" t="s">
        <v>171</v>
      </c>
    </row>
    <row r="127" spans="1:4" outlineLevel="2" x14ac:dyDescent="0.25">
      <c r="A127" s="11">
        <v>43369</v>
      </c>
      <c r="B127" s="11" t="s">
        <v>173</v>
      </c>
      <c r="C127" s="11">
        <v>5345</v>
      </c>
      <c r="D127" s="11" t="s">
        <v>171</v>
      </c>
    </row>
    <row r="128" spans="1:4" outlineLevel="2" x14ac:dyDescent="0.25">
      <c r="A128" s="11">
        <v>43457</v>
      </c>
      <c r="B128" s="11" t="s">
        <v>173</v>
      </c>
      <c r="C128" s="11">
        <v>5345</v>
      </c>
      <c r="D128" s="11" t="s">
        <v>171</v>
      </c>
    </row>
    <row r="129" spans="1:4" outlineLevel="2" x14ac:dyDescent="0.25">
      <c r="A129" s="11">
        <v>43358</v>
      </c>
      <c r="B129" s="11" t="s">
        <v>173</v>
      </c>
      <c r="C129" s="11">
        <v>3500</v>
      </c>
      <c r="D129" s="11" t="s">
        <v>171</v>
      </c>
    </row>
    <row r="130" spans="1:4" outlineLevel="2" x14ac:dyDescent="0.25">
      <c r="A130" s="11">
        <v>43369</v>
      </c>
      <c r="B130" s="11" t="s">
        <v>173</v>
      </c>
      <c r="C130" s="11">
        <v>3500</v>
      </c>
      <c r="D130" s="11" t="s">
        <v>171</v>
      </c>
    </row>
    <row r="131" spans="1:4" outlineLevel="2" x14ac:dyDescent="0.25">
      <c r="A131" s="11">
        <v>43359</v>
      </c>
      <c r="B131" s="11" t="s">
        <v>173</v>
      </c>
      <c r="C131" s="11">
        <v>1213</v>
      </c>
      <c r="D131" s="11" t="s">
        <v>171</v>
      </c>
    </row>
    <row r="132" spans="1:4" outlineLevel="2" x14ac:dyDescent="0.25">
      <c r="A132" s="11">
        <v>43370</v>
      </c>
      <c r="B132" s="11" t="s">
        <v>173</v>
      </c>
      <c r="C132" s="11">
        <v>500</v>
      </c>
      <c r="D132" s="11" t="s">
        <v>171</v>
      </c>
    </row>
    <row r="133" spans="1:4" outlineLevel="2" x14ac:dyDescent="0.25">
      <c r="A133" s="11">
        <v>43363</v>
      </c>
      <c r="B133" s="11" t="s">
        <v>228</v>
      </c>
      <c r="C133" s="11">
        <v>9800</v>
      </c>
      <c r="D133" s="11" t="s">
        <v>171</v>
      </c>
    </row>
    <row r="134" spans="1:4" outlineLevel="2" x14ac:dyDescent="0.25">
      <c r="A134" s="11">
        <v>43374</v>
      </c>
      <c r="B134" s="11" t="s">
        <v>228</v>
      </c>
      <c r="C134" s="11">
        <v>6873</v>
      </c>
      <c r="D134" s="11" t="s">
        <v>171</v>
      </c>
    </row>
    <row r="135" spans="1:4" outlineLevel="2" x14ac:dyDescent="0.25">
      <c r="A135" s="11">
        <v>43361</v>
      </c>
      <c r="B135" s="11" t="s">
        <v>228</v>
      </c>
      <c r="C135" s="11">
        <v>5345</v>
      </c>
      <c r="D135" s="11" t="s">
        <v>171</v>
      </c>
    </row>
    <row r="136" spans="1:4" outlineLevel="2" x14ac:dyDescent="0.25">
      <c r="A136" s="11">
        <v>43361</v>
      </c>
      <c r="B136" s="11" t="s">
        <v>228</v>
      </c>
      <c r="C136" s="11">
        <v>700</v>
      </c>
      <c r="D136" s="11" t="s">
        <v>171</v>
      </c>
    </row>
    <row r="137" spans="1:4" outlineLevel="2" x14ac:dyDescent="0.25">
      <c r="A137" s="11">
        <v>43364</v>
      </c>
      <c r="B137" s="11" t="s">
        <v>228</v>
      </c>
      <c r="C137" s="11">
        <v>560</v>
      </c>
      <c r="D137" s="11" t="s">
        <v>171</v>
      </c>
    </row>
    <row r="138" spans="1:4" outlineLevel="2" x14ac:dyDescent="0.25">
      <c r="A138" s="11">
        <v>43384</v>
      </c>
      <c r="B138" s="11" t="s">
        <v>228</v>
      </c>
      <c r="C138" s="11">
        <v>560</v>
      </c>
      <c r="D138" s="11" t="s">
        <v>171</v>
      </c>
    </row>
    <row r="139" spans="1:4" outlineLevel="2" x14ac:dyDescent="0.25">
      <c r="A139" s="11">
        <v>43362</v>
      </c>
      <c r="B139" s="11" t="s">
        <v>228</v>
      </c>
      <c r="C139" s="11">
        <v>56</v>
      </c>
      <c r="D139" s="11" t="s">
        <v>171</v>
      </c>
    </row>
    <row r="140" spans="1:4" outlineLevel="2" x14ac:dyDescent="0.25">
      <c r="A140" s="11">
        <v>43472</v>
      </c>
      <c r="B140" s="11" t="s">
        <v>229</v>
      </c>
      <c r="C140" s="11">
        <v>14154</v>
      </c>
      <c r="D140" s="11" t="s">
        <v>171</v>
      </c>
    </row>
    <row r="141" spans="1:4" outlineLevel="2" x14ac:dyDescent="0.25">
      <c r="A141" s="11">
        <v>43503</v>
      </c>
      <c r="B141" s="11" t="s">
        <v>229</v>
      </c>
      <c r="C141" s="11">
        <v>14154</v>
      </c>
      <c r="D141" s="11" t="s">
        <v>171</v>
      </c>
    </row>
    <row r="142" spans="1:4" outlineLevel="2" x14ac:dyDescent="0.25">
      <c r="A142" s="11">
        <v>43380</v>
      </c>
      <c r="B142" s="11" t="s">
        <v>229</v>
      </c>
      <c r="C142" s="11">
        <v>14154</v>
      </c>
      <c r="D142" s="11" t="s">
        <v>171</v>
      </c>
    </row>
    <row r="143" spans="1:4" outlineLevel="2" x14ac:dyDescent="0.25">
      <c r="A143" s="11">
        <v>43466</v>
      </c>
      <c r="B143" s="11" t="s">
        <v>229</v>
      </c>
      <c r="C143" s="11">
        <v>6873</v>
      </c>
      <c r="D143" s="11" t="s">
        <v>171</v>
      </c>
    </row>
    <row r="144" spans="1:4" outlineLevel="2" x14ac:dyDescent="0.25">
      <c r="A144" s="11">
        <v>43467</v>
      </c>
      <c r="B144" s="11" t="s">
        <v>229</v>
      </c>
      <c r="C144" s="11">
        <v>6873</v>
      </c>
      <c r="D144" s="11" t="s">
        <v>171</v>
      </c>
    </row>
    <row r="145" spans="1:4" outlineLevel="2" x14ac:dyDescent="0.25">
      <c r="A145" s="11">
        <v>43468</v>
      </c>
      <c r="B145" s="11" t="s">
        <v>229</v>
      </c>
      <c r="C145" s="11">
        <v>6873</v>
      </c>
      <c r="D145" s="11" t="s">
        <v>171</v>
      </c>
    </row>
    <row r="146" spans="1:4" outlineLevel="2" x14ac:dyDescent="0.25">
      <c r="A146" s="11">
        <v>43497</v>
      </c>
      <c r="B146" s="11" t="s">
        <v>229</v>
      </c>
      <c r="C146" s="11">
        <v>6873</v>
      </c>
      <c r="D146" s="11" t="s">
        <v>171</v>
      </c>
    </row>
    <row r="147" spans="1:4" outlineLevel="2" x14ac:dyDescent="0.25">
      <c r="A147" s="11">
        <v>43498</v>
      </c>
      <c r="B147" s="11" t="s">
        <v>229</v>
      </c>
      <c r="C147" s="11">
        <v>6873</v>
      </c>
      <c r="D147" s="11" t="s">
        <v>171</v>
      </c>
    </row>
    <row r="148" spans="1:4" outlineLevel="2" x14ac:dyDescent="0.25">
      <c r="A148" s="11">
        <v>43499</v>
      </c>
      <c r="B148" s="11" t="s">
        <v>229</v>
      </c>
      <c r="C148" s="11">
        <v>6873</v>
      </c>
      <c r="D148" s="11" t="s">
        <v>171</v>
      </c>
    </row>
    <row r="149" spans="1:4" outlineLevel="2" x14ac:dyDescent="0.25">
      <c r="A149" s="11">
        <v>43375</v>
      </c>
      <c r="B149" s="11" t="s">
        <v>229</v>
      </c>
      <c r="C149" s="11">
        <v>6873</v>
      </c>
      <c r="D149" s="11" t="s">
        <v>171</v>
      </c>
    </row>
    <row r="150" spans="1:4" outlineLevel="2" x14ac:dyDescent="0.25">
      <c r="A150" s="11">
        <v>43376</v>
      </c>
      <c r="B150" s="11" t="s">
        <v>229</v>
      </c>
      <c r="C150" s="11">
        <v>6873</v>
      </c>
      <c r="D150" s="11" t="s">
        <v>171</v>
      </c>
    </row>
    <row r="151" spans="1:4" outlineLevel="2" x14ac:dyDescent="0.25">
      <c r="A151" s="11">
        <v>43371</v>
      </c>
      <c r="B151" s="11" t="s">
        <v>229</v>
      </c>
      <c r="C151" s="11">
        <v>6000</v>
      </c>
      <c r="D151" s="11" t="s">
        <v>171</v>
      </c>
    </row>
    <row r="152" spans="1:4" outlineLevel="2" x14ac:dyDescent="0.25">
      <c r="A152" s="11">
        <v>43395</v>
      </c>
      <c r="B152" s="11" t="s">
        <v>229</v>
      </c>
      <c r="C152" s="11">
        <v>5345</v>
      </c>
      <c r="D152" s="11" t="s">
        <v>171</v>
      </c>
    </row>
    <row r="153" spans="1:4" outlineLevel="2" x14ac:dyDescent="0.25">
      <c r="A153" s="11">
        <v>43461</v>
      </c>
      <c r="B153" s="11" t="s">
        <v>229</v>
      </c>
      <c r="C153" s="11">
        <v>5345</v>
      </c>
      <c r="D153" s="11" t="s">
        <v>171</v>
      </c>
    </row>
    <row r="154" spans="1:4" outlineLevel="2" x14ac:dyDescent="0.25">
      <c r="A154" s="11">
        <v>43462</v>
      </c>
      <c r="B154" s="11" t="s">
        <v>229</v>
      </c>
      <c r="C154" s="11">
        <v>5345</v>
      </c>
      <c r="D154" s="11" t="s">
        <v>171</v>
      </c>
    </row>
    <row r="155" spans="1:4" outlineLevel="2" x14ac:dyDescent="0.25">
      <c r="A155" s="11">
        <v>43376</v>
      </c>
      <c r="B155" s="11" t="s">
        <v>229</v>
      </c>
      <c r="C155" s="11">
        <v>1505</v>
      </c>
      <c r="D155" s="11" t="s">
        <v>171</v>
      </c>
    </row>
    <row r="156" spans="1:4" outlineLevel="2" x14ac:dyDescent="0.25">
      <c r="A156" s="11">
        <v>43375</v>
      </c>
      <c r="B156" s="11" t="s">
        <v>229</v>
      </c>
      <c r="C156" s="11">
        <v>1213</v>
      </c>
      <c r="D156" s="11" t="s">
        <v>171</v>
      </c>
    </row>
    <row r="157" spans="1:4" outlineLevel="2" x14ac:dyDescent="0.25">
      <c r="A157" s="11">
        <v>43371</v>
      </c>
      <c r="B157" s="11" t="s">
        <v>229</v>
      </c>
      <c r="C157" s="11">
        <v>800</v>
      </c>
      <c r="D157" s="11" t="s">
        <v>171</v>
      </c>
    </row>
    <row r="158" spans="1:4" outlineLevel="2" x14ac:dyDescent="0.25">
      <c r="A158" s="11">
        <v>43365</v>
      </c>
      <c r="B158" s="11" t="s">
        <v>229</v>
      </c>
      <c r="C158" s="11">
        <v>698</v>
      </c>
      <c r="D158" s="11" t="s">
        <v>171</v>
      </c>
    </row>
    <row r="159" spans="1:4" outlineLevel="2" x14ac:dyDescent="0.25">
      <c r="A159" s="11">
        <v>43459</v>
      </c>
      <c r="B159" s="11" t="s">
        <v>229</v>
      </c>
      <c r="C159" s="11">
        <v>560</v>
      </c>
      <c r="D159" s="11" t="s">
        <v>171</v>
      </c>
    </row>
    <row r="160" spans="1:4" outlineLevel="2" x14ac:dyDescent="0.25">
      <c r="A160" s="11">
        <v>43394</v>
      </c>
      <c r="B160" s="11" t="s">
        <v>229</v>
      </c>
      <c r="C160" s="11">
        <v>500</v>
      </c>
      <c r="D160" s="11" t="s">
        <v>171</v>
      </c>
    </row>
    <row r="161" spans="1:4" outlineLevel="2" x14ac:dyDescent="0.25">
      <c r="A161" s="11">
        <v>43396</v>
      </c>
      <c r="B161" s="11" t="s">
        <v>229</v>
      </c>
      <c r="C161" s="11">
        <v>500</v>
      </c>
      <c r="D161" s="11" t="s">
        <v>171</v>
      </c>
    </row>
    <row r="162" spans="1:4" outlineLevel="2" x14ac:dyDescent="0.25">
      <c r="A162" s="11">
        <v>43460</v>
      </c>
      <c r="B162" s="11" t="s">
        <v>229</v>
      </c>
      <c r="C162" s="11">
        <v>500</v>
      </c>
      <c r="D162" s="11" t="s">
        <v>171</v>
      </c>
    </row>
    <row r="163" spans="1:4" outlineLevel="2" x14ac:dyDescent="0.25">
      <c r="A163" s="11">
        <v>43462</v>
      </c>
      <c r="B163" s="11" t="s">
        <v>229</v>
      </c>
      <c r="C163" s="11">
        <v>500</v>
      </c>
      <c r="D163" s="11" t="s">
        <v>171</v>
      </c>
    </row>
    <row r="164" spans="1:4" outlineLevel="2" x14ac:dyDescent="0.25">
      <c r="A164" s="11">
        <v>43368</v>
      </c>
      <c r="B164" s="11" t="s">
        <v>230</v>
      </c>
      <c r="C164" s="11">
        <v>12000</v>
      </c>
      <c r="D164" s="11" t="s">
        <v>171</v>
      </c>
    </row>
    <row r="165" spans="1:4" outlineLevel="2" x14ac:dyDescent="0.25">
      <c r="A165" s="11">
        <v>43389</v>
      </c>
      <c r="B165" s="11" t="s">
        <v>230</v>
      </c>
      <c r="C165" s="11">
        <v>9800</v>
      </c>
      <c r="D165" s="11" t="s">
        <v>171</v>
      </c>
    </row>
    <row r="166" spans="1:4" outlineLevel="2" x14ac:dyDescent="0.25">
      <c r="A166" s="11">
        <v>43455</v>
      </c>
      <c r="B166" s="11" t="s">
        <v>230</v>
      </c>
      <c r="C166" s="11">
        <v>9800</v>
      </c>
      <c r="D166" s="11" t="s">
        <v>171</v>
      </c>
    </row>
    <row r="167" spans="1:4" outlineLevel="2" x14ac:dyDescent="0.25">
      <c r="A167" s="11">
        <v>43464</v>
      </c>
      <c r="B167" s="11" t="s">
        <v>230</v>
      </c>
      <c r="C167" s="11">
        <v>9800</v>
      </c>
      <c r="D167" s="11" t="s">
        <v>171</v>
      </c>
    </row>
    <row r="168" spans="1:4" outlineLevel="2" x14ac:dyDescent="0.25">
      <c r="A168" s="11">
        <v>43367</v>
      </c>
      <c r="B168" s="11" t="s">
        <v>230</v>
      </c>
      <c r="C168" s="11">
        <v>9000</v>
      </c>
      <c r="D168" s="11" t="s">
        <v>171</v>
      </c>
    </row>
    <row r="169" spans="1:4" outlineLevel="2" x14ac:dyDescent="0.25">
      <c r="A169" s="11">
        <v>43469</v>
      </c>
      <c r="B169" s="11" t="s">
        <v>230</v>
      </c>
      <c r="C169" s="11">
        <v>6873</v>
      </c>
      <c r="D169" s="11" t="s">
        <v>171</v>
      </c>
    </row>
    <row r="170" spans="1:4" outlineLevel="2" x14ac:dyDescent="0.25">
      <c r="A170" s="11">
        <v>43500</v>
      </c>
      <c r="B170" s="11" t="s">
        <v>230</v>
      </c>
      <c r="C170" s="11">
        <v>6873</v>
      </c>
      <c r="D170" s="11" t="s">
        <v>171</v>
      </c>
    </row>
    <row r="171" spans="1:4" outlineLevel="2" x14ac:dyDescent="0.25">
      <c r="A171" s="11">
        <v>43381</v>
      </c>
      <c r="B171" s="11" t="s">
        <v>230</v>
      </c>
      <c r="C171" s="11">
        <v>6873</v>
      </c>
      <c r="D171" s="11" t="s">
        <v>171</v>
      </c>
    </row>
    <row r="172" spans="1:4" outlineLevel="2" x14ac:dyDescent="0.25">
      <c r="A172" s="11">
        <v>43450</v>
      </c>
      <c r="B172" s="11" t="s">
        <v>230</v>
      </c>
      <c r="C172" s="11">
        <v>6000</v>
      </c>
      <c r="D172" s="11" t="s">
        <v>171</v>
      </c>
    </row>
    <row r="173" spans="1:4" outlineLevel="2" x14ac:dyDescent="0.25">
      <c r="A173" s="11">
        <v>43463</v>
      </c>
      <c r="B173" s="11" t="s">
        <v>230</v>
      </c>
      <c r="C173" s="11">
        <v>6000</v>
      </c>
      <c r="D173" s="11" t="s">
        <v>171</v>
      </c>
    </row>
    <row r="174" spans="1:4" outlineLevel="2" x14ac:dyDescent="0.25">
      <c r="A174" s="11">
        <v>43456</v>
      </c>
      <c r="B174" s="11" t="s">
        <v>230</v>
      </c>
      <c r="C174" s="11">
        <v>6000</v>
      </c>
      <c r="D174" s="11" t="s">
        <v>171</v>
      </c>
    </row>
    <row r="175" spans="1:4" outlineLevel="2" x14ac:dyDescent="0.25">
      <c r="A175" s="11">
        <v>43470</v>
      </c>
      <c r="B175" s="11" t="s">
        <v>230</v>
      </c>
      <c r="C175" s="11">
        <v>5345</v>
      </c>
      <c r="D175" s="11" t="s">
        <v>171</v>
      </c>
    </row>
    <row r="176" spans="1:4" outlineLevel="2" x14ac:dyDescent="0.25">
      <c r="A176" s="11">
        <v>43368</v>
      </c>
      <c r="B176" s="11" t="s">
        <v>230</v>
      </c>
      <c r="C176" s="11">
        <v>500</v>
      </c>
      <c r="D176" s="11" t="s">
        <v>171</v>
      </c>
    </row>
    <row r="177" spans="1:4" outlineLevel="2" x14ac:dyDescent="0.25">
      <c r="A177" s="11">
        <v>43469</v>
      </c>
      <c r="B177" s="11" t="s">
        <v>230</v>
      </c>
      <c r="C177" s="11">
        <v>500</v>
      </c>
      <c r="D177" s="11" t="s">
        <v>171</v>
      </c>
    </row>
    <row r="178" spans="1:4" outlineLevel="2" x14ac:dyDescent="0.25">
      <c r="A178" s="11">
        <v>43455</v>
      </c>
      <c r="B178" s="11" t="s">
        <v>230</v>
      </c>
      <c r="C178" s="11">
        <v>500</v>
      </c>
      <c r="D178" s="11" t="s">
        <v>171</v>
      </c>
    </row>
    <row r="179" spans="1:4" outlineLevel="1" x14ac:dyDescent="0.25">
      <c r="A179" s="11"/>
      <c r="B179" s="11"/>
      <c r="C179" s="11">
        <f>SUBTOTAL(9,C119:C178)</f>
        <v>305718</v>
      </c>
      <c r="D179" s="13" t="s">
        <v>233</v>
      </c>
    </row>
    <row r="180" spans="1:4" outlineLevel="2" x14ac:dyDescent="0.25">
      <c r="A180" s="11">
        <v>43354</v>
      </c>
      <c r="B180" s="11" t="s">
        <v>227</v>
      </c>
      <c r="C180" s="11">
        <v>6555</v>
      </c>
      <c r="D180" s="11" t="s">
        <v>174</v>
      </c>
    </row>
    <row r="181" spans="1:4" outlineLevel="2" x14ac:dyDescent="0.25">
      <c r="A181" s="11">
        <v>43378</v>
      </c>
      <c r="B181" s="11" t="s">
        <v>227</v>
      </c>
      <c r="C181" s="11">
        <v>3002</v>
      </c>
      <c r="D181" s="11" t="s">
        <v>174</v>
      </c>
    </row>
    <row r="182" spans="1:4" outlineLevel="2" x14ac:dyDescent="0.25">
      <c r="A182" s="11">
        <v>43356</v>
      </c>
      <c r="B182" s="11" t="s">
        <v>227</v>
      </c>
      <c r="C182" s="11">
        <v>1000</v>
      </c>
      <c r="D182" s="11" t="s">
        <v>174</v>
      </c>
    </row>
    <row r="183" spans="1:4" outlineLevel="2" x14ac:dyDescent="0.25">
      <c r="A183" s="11">
        <v>43453</v>
      </c>
      <c r="B183" s="11" t="s">
        <v>173</v>
      </c>
      <c r="C183" s="11">
        <v>3002</v>
      </c>
      <c r="D183" s="11" t="s">
        <v>174</v>
      </c>
    </row>
    <row r="184" spans="1:4" outlineLevel="2" x14ac:dyDescent="0.25">
      <c r="A184" s="11">
        <v>43357</v>
      </c>
      <c r="B184" s="11" t="s">
        <v>173</v>
      </c>
      <c r="C184" s="11">
        <v>2500</v>
      </c>
      <c r="D184" s="11" t="s">
        <v>174</v>
      </c>
    </row>
    <row r="185" spans="1:4" outlineLevel="2" x14ac:dyDescent="0.25">
      <c r="A185" s="11">
        <v>43388</v>
      </c>
      <c r="B185" s="11" t="s">
        <v>173</v>
      </c>
      <c r="C185" s="11">
        <v>1000</v>
      </c>
      <c r="D185" s="11" t="s">
        <v>174</v>
      </c>
    </row>
    <row r="186" spans="1:4" outlineLevel="2" x14ac:dyDescent="0.25">
      <c r="A186" s="11">
        <v>43454</v>
      </c>
      <c r="B186" s="11" t="s">
        <v>173</v>
      </c>
      <c r="C186" s="11">
        <v>1000</v>
      </c>
      <c r="D186" s="11" t="s">
        <v>174</v>
      </c>
    </row>
    <row r="187" spans="1:4" outlineLevel="2" x14ac:dyDescent="0.25">
      <c r="A187" s="11">
        <v>43370</v>
      </c>
      <c r="B187" s="11" t="s">
        <v>173</v>
      </c>
      <c r="C187" s="11">
        <v>765</v>
      </c>
      <c r="D187" s="11" t="s">
        <v>174</v>
      </c>
    </row>
    <row r="188" spans="1:4" outlineLevel="2" x14ac:dyDescent="0.25">
      <c r="A188" s="11">
        <v>43362</v>
      </c>
      <c r="B188" s="11" t="s">
        <v>228</v>
      </c>
      <c r="C188" s="11">
        <v>1000</v>
      </c>
      <c r="D188" s="11" t="s">
        <v>174</v>
      </c>
    </row>
    <row r="189" spans="1:4" outlineLevel="2" x14ac:dyDescent="0.25">
      <c r="A189" s="11">
        <v>43366</v>
      </c>
      <c r="B189" s="11" t="s">
        <v>229</v>
      </c>
      <c r="C189" s="11">
        <v>690</v>
      </c>
      <c r="D189" s="11" t="s">
        <v>174</v>
      </c>
    </row>
    <row r="190" spans="1:4" outlineLevel="2" x14ac:dyDescent="0.25">
      <c r="A190" s="11">
        <v>43463</v>
      </c>
      <c r="B190" s="11" t="s">
        <v>230</v>
      </c>
      <c r="C190" s="11">
        <v>1000</v>
      </c>
      <c r="D190" s="11" t="s">
        <v>174</v>
      </c>
    </row>
    <row r="191" spans="1:4" outlineLevel="1" x14ac:dyDescent="0.25">
      <c r="A191" s="66"/>
      <c r="B191" s="66"/>
      <c r="C191" s="66">
        <f>SUBTOTAL(9,C180:C190)</f>
        <v>21514</v>
      </c>
      <c r="D191" s="67" t="s">
        <v>234</v>
      </c>
    </row>
    <row r="192" spans="1:4" x14ac:dyDescent="0.25">
      <c r="A192" s="66"/>
      <c r="B192" s="66"/>
      <c r="C192" s="66">
        <f>SUBTOTAL(9,C68:C190)</f>
        <v>599538</v>
      </c>
      <c r="D192" s="67" t="s">
        <v>203</v>
      </c>
    </row>
  </sheetData>
  <sortState ref="A68:D188">
    <sortCondition ref="D68:D18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zoomScale="175" zoomScaleNormal="175" workbookViewId="0">
      <selection activeCell="M4" sqref="M4"/>
    </sheetView>
  </sheetViews>
  <sheetFormatPr defaultRowHeight="15" x14ac:dyDescent="0.25"/>
  <cols>
    <col min="1" max="1" width="10.5703125" bestFit="1" customWidth="1"/>
    <col min="2" max="2" width="14.85546875" bestFit="1" customWidth="1"/>
    <col min="6" max="6" width="10.5703125" bestFit="1" customWidth="1"/>
    <col min="7" max="7" width="15" bestFit="1" customWidth="1"/>
    <col min="11" max="11" width="15" bestFit="1" customWidth="1"/>
  </cols>
  <sheetData>
    <row r="1" spans="1:12" ht="18.75" x14ac:dyDescent="0.3">
      <c r="A1" s="6" t="s">
        <v>236</v>
      </c>
      <c r="H1" t="s">
        <v>229</v>
      </c>
    </row>
    <row r="3" spans="1:12" x14ac:dyDescent="0.25">
      <c r="A3" s="68" t="s">
        <v>187</v>
      </c>
      <c r="B3" s="68" t="s">
        <v>224</v>
      </c>
      <c r="C3" s="68" t="s">
        <v>225</v>
      </c>
      <c r="D3" s="68" t="s">
        <v>226</v>
      </c>
      <c r="F3" s="68" t="s">
        <v>226</v>
      </c>
      <c r="G3" s="68" t="s">
        <v>224</v>
      </c>
      <c r="K3" s="68" t="s">
        <v>224</v>
      </c>
    </row>
    <row r="4" spans="1:12" x14ac:dyDescent="0.25">
      <c r="A4" s="64">
        <v>43353</v>
      </c>
      <c r="B4" s="11" t="s">
        <v>172</v>
      </c>
      <c r="C4" s="11">
        <v>2401</v>
      </c>
      <c r="D4" s="11" t="s">
        <v>171</v>
      </c>
      <c r="F4" s="11" t="s">
        <v>171</v>
      </c>
      <c r="K4" s="11" t="s">
        <v>173</v>
      </c>
    </row>
    <row r="5" spans="1:12" x14ac:dyDescent="0.25">
      <c r="A5" s="64">
        <v>43354</v>
      </c>
      <c r="B5" s="11" t="s">
        <v>172</v>
      </c>
      <c r="C5" s="11">
        <v>6555</v>
      </c>
      <c r="D5" s="11" t="s">
        <v>174</v>
      </c>
      <c r="G5" s="11" t="s">
        <v>173</v>
      </c>
    </row>
    <row r="6" spans="1:12" x14ac:dyDescent="0.25">
      <c r="A6" s="64">
        <v>43355</v>
      </c>
      <c r="B6" s="11" t="s">
        <v>172</v>
      </c>
      <c r="C6" s="11">
        <v>1245</v>
      </c>
      <c r="D6" s="11" t="s">
        <v>171</v>
      </c>
    </row>
    <row r="7" spans="1:12" x14ac:dyDescent="0.25">
      <c r="A7" s="64">
        <v>43356</v>
      </c>
      <c r="B7" s="11" t="s">
        <v>172</v>
      </c>
      <c r="C7" s="11">
        <v>1000</v>
      </c>
      <c r="D7" s="11" t="s">
        <v>174</v>
      </c>
      <c r="F7" s="68" t="s">
        <v>187</v>
      </c>
      <c r="G7" s="68" t="s">
        <v>224</v>
      </c>
      <c r="H7" s="68" t="s">
        <v>225</v>
      </c>
      <c r="I7" s="68" t="s">
        <v>226</v>
      </c>
      <c r="K7" s="68" t="s">
        <v>226</v>
      </c>
      <c r="L7" s="68" t="s">
        <v>225</v>
      </c>
    </row>
    <row r="8" spans="1:12" x14ac:dyDescent="0.25">
      <c r="A8" s="64">
        <v>43357</v>
      </c>
      <c r="B8" s="11" t="s">
        <v>173</v>
      </c>
      <c r="C8" s="11">
        <v>2500</v>
      </c>
      <c r="D8" s="11" t="s">
        <v>174</v>
      </c>
      <c r="F8" s="64">
        <v>43353</v>
      </c>
      <c r="G8" s="11" t="s">
        <v>172</v>
      </c>
      <c r="H8" s="11">
        <v>2401</v>
      </c>
      <c r="I8" s="11" t="s">
        <v>171</v>
      </c>
      <c r="K8" s="11" t="s">
        <v>174</v>
      </c>
      <c r="L8" s="11">
        <v>2500</v>
      </c>
    </row>
    <row r="9" spans="1:12" x14ac:dyDescent="0.25">
      <c r="A9" s="64">
        <v>43358</v>
      </c>
      <c r="B9" s="11" t="s">
        <v>173</v>
      </c>
      <c r="C9" s="11">
        <v>3500</v>
      </c>
      <c r="D9" s="11" t="s">
        <v>171</v>
      </c>
      <c r="F9" s="64">
        <v>43355</v>
      </c>
      <c r="G9" s="11" t="s">
        <v>172</v>
      </c>
      <c r="H9" s="11">
        <v>1245</v>
      </c>
      <c r="I9" s="11" t="s">
        <v>171</v>
      </c>
      <c r="K9" s="11" t="s">
        <v>171</v>
      </c>
      <c r="L9" s="11">
        <v>3500</v>
      </c>
    </row>
    <row r="10" spans="1:12" x14ac:dyDescent="0.25">
      <c r="A10" s="64">
        <v>43359</v>
      </c>
      <c r="B10" s="11" t="s">
        <v>173</v>
      </c>
      <c r="C10" s="11">
        <v>1213</v>
      </c>
      <c r="D10" s="11" t="s">
        <v>171</v>
      </c>
      <c r="F10" s="64">
        <v>43358</v>
      </c>
      <c r="G10" s="11" t="s">
        <v>173</v>
      </c>
      <c r="H10" s="11">
        <v>3500</v>
      </c>
      <c r="I10" s="11" t="s">
        <v>171</v>
      </c>
      <c r="K10" s="11" t="s">
        <v>171</v>
      </c>
      <c r="L10" s="11">
        <v>1213</v>
      </c>
    </row>
    <row r="11" spans="1:12" x14ac:dyDescent="0.25">
      <c r="A11" s="64">
        <v>43360</v>
      </c>
      <c r="B11" s="11" t="s">
        <v>173</v>
      </c>
      <c r="C11" s="11">
        <v>2500</v>
      </c>
      <c r="D11" s="11" t="s">
        <v>175</v>
      </c>
      <c r="F11" s="64">
        <v>43359</v>
      </c>
      <c r="G11" s="11" t="s">
        <v>173</v>
      </c>
      <c r="H11" s="11">
        <v>1213</v>
      </c>
      <c r="I11" s="11" t="s">
        <v>171</v>
      </c>
      <c r="K11" s="11" t="s">
        <v>175</v>
      </c>
      <c r="L11" s="11">
        <v>2500</v>
      </c>
    </row>
    <row r="12" spans="1:12" x14ac:dyDescent="0.25">
      <c r="A12" s="64">
        <v>43361</v>
      </c>
      <c r="B12" s="11" t="s">
        <v>228</v>
      </c>
      <c r="C12" s="11">
        <v>700</v>
      </c>
      <c r="D12" s="11" t="s">
        <v>171</v>
      </c>
      <c r="F12" s="64">
        <v>43361</v>
      </c>
      <c r="G12" s="11" t="s">
        <v>228</v>
      </c>
      <c r="H12" s="11">
        <v>700</v>
      </c>
      <c r="I12" s="11" t="s">
        <v>171</v>
      </c>
      <c r="K12" s="11" t="s">
        <v>171</v>
      </c>
      <c r="L12" s="11">
        <v>3500</v>
      </c>
    </row>
    <row r="13" spans="1:12" x14ac:dyDescent="0.25">
      <c r="A13" s="64">
        <v>43362</v>
      </c>
      <c r="B13" s="11" t="s">
        <v>228</v>
      </c>
      <c r="C13" s="11">
        <v>56</v>
      </c>
      <c r="D13" s="11" t="s">
        <v>171</v>
      </c>
      <c r="F13" s="64">
        <v>43362</v>
      </c>
      <c r="G13" s="11" t="s">
        <v>228</v>
      </c>
      <c r="H13" s="11">
        <v>56</v>
      </c>
      <c r="I13" s="11" t="s">
        <v>171</v>
      </c>
      <c r="K13" s="11" t="s">
        <v>174</v>
      </c>
      <c r="L13" s="11">
        <v>765</v>
      </c>
    </row>
    <row r="14" spans="1:12" x14ac:dyDescent="0.25">
      <c r="A14" s="64">
        <v>43363</v>
      </c>
      <c r="B14" s="11" t="s">
        <v>228</v>
      </c>
      <c r="C14" s="11">
        <v>680</v>
      </c>
      <c r="D14" s="11" t="s">
        <v>175</v>
      </c>
      <c r="F14" s="64">
        <v>43364</v>
      </c>
      <c r="G14" s="11" t="s">
        <v>228</v>
      </c>
      <c r="H14" s="11">
        <v>560</v>
      </c>
      <c r="I14" s="11" t="s">
        <v>171</v>
      </c>
      <c r="K14" s="11" t="s">
        <v>171</v>
      </c>
      <c r="L14" s="11">
        <v>5345</v>
      </c>
    </row>
    <row r="15" spans="1:12" x14ac:dyDescent="0.25">
      <c r="A15" s="64">
        <v>43364</v>
      </c>
      <c r="B15" s="11" t="s">
        <v>228</v>
      </c>
      <c r="C15" s="11">
        <v>560</v>
      </c>
      <c r="D15" s="11" t="s">
        <v>171</v>
      </c>
      <c r="F15" s="64">
        <v>43365</v>
      </c>
      <c r="G15" s="11" t="s">
        <v>229</v>
      </c>
      <c r="H15" s="11">
        <v>698</v>
      </c>
      <c r="I15" s="11" t="s">
        <v>171</v>
      </c>
      <c r="K15" s="11" t="s">
        <v>174</v>
      </c>
      <c r="L15" s="11">
        <v>1000</v>
      </c>
    </row>
    <row r="16" spans="1:12" x14ac:dyDescent="0.25">
      <c r="A16" s="64">
        <v>43365</v>
      </c>
      <c r="B16" s="11" t="s">
        <v>229</v>
      </c>
      <c r="C16" s="11">
        <v>698</v>
      </c>
      <c r="D16" s="11" t="s">
        <v>171</v>
      </c>
      <c r="F16" s="64">
        <v>43367</v>
      </c>
      <c r="G16" s="11" t="s">
        <v>230</v>
      </c>
      <c r="H16" s="11">
        <v>9000</v>
      </c>
      <c r="I16" s="11" t="s">
        <v>171</v>
      </c>
      <c r="K16" s="11" t="s">
        <v>175</v>
      </c>
      <c r="L16" s="11">
        <v>5345</v>
      </c>
    </row>
    <row r="17" spans="1:12" x14ac:dyDescent="0.25">
      <c r="A17" s="64">
        <v>43366</v>
      </c>
      <c r="B17" s="11" t="s">
        <v>229</v>
      </c>
      <c r="C17" s="11">
        <v>690</v>
      </c>
      <c r="D17" s="11" t="s">
        <v>174</v>
      </c>
      <c r="F17" s="64">
        <v>43368</v>
      </c>
      <c r="G17" s="11" t="s">
        <v>230</v>
      </c>
      <c r="H17" s="11">
        <v>12000</v>
      </c>
      <c r="I17" s="11" t="s">
        <v>171</v>
      </c>
      <c r="K17" s="11" t="s">
        <v>175</v>
      </c>
      <c r="L17" s="11">
        <v>9856</v>
      </c>
    </row>
    <row r="18" spans="1:12" x14ac:dyDescent="0.25">
      <c r="A18" s="64">
        <v>43367</v>
      </c>
      <c r="B18" s="11" t="s">
        <v>230</v>
      </c>
      <c r="C18" s="11">
        <v>9000</v>
      </c>
      <c r="D18" s="11" t="s">
        <v>171</v>
      </c>
      <c r="F18" s="64">
        <v>43369</v>
      </c>
      <c r="G18" s="11" t="s">
        <v>173</v>
      </c>
      <c r="H18" s="11">
        <v>3500</v>
      </c>
      <c r="I18" s="11" t="s">
        <v>171</v>
      </c>
      <c r="K18" s="11" t="s">
        <v>171</v>
      </c>
      <c r="L18" s="11">
        <v>5345</v>
      </c>
    </row>
    <row r="19" spans="1:12" x14ac:dyDescent="0.25">
      <c r="A19" s="64">
        <v>43368</v>
      </c>
      <c r="B19" s="11" t="s">
        <v>230</v>
      </c>
      <c r="C19" s="11">
        <v>12000</v>
      </c>
      <c r="D19" s="11" t="s">
        <v>171</v>
      </c>
      <c r="F19" s="64">
        <v>43371</v>
      </c>
      <c r="G19" s="11" t="s">
        <v>229</v>
      </c>
      <c r="H19" s="11">
        <v>800</v>
      </c>
      <c r="I19" s="11" t="s">
        <v>171</v>
      </c>
      <c r="K19" s="11" t="s">
        <v>174</v>
      </c>
      <c r="L19" s="11">
        <v>1000</v>
      </c>
    </row>
    <row r="20" spans="1:12" x14ac:dyDescent="0.25">
      <c r="A20" s="64">
        <v>43369</v>
      </c>
      <c r="B20" s="11" t="s">
        <v>173</v>
      </c>
      <c r="C20" s="11">
        <v>3500</v>
      </c>
      <c r="D20" s="11" t="s">
        <v>171</v>
      </c>
      <c r="F20" s="64">
        <v>43375</v>
      </c>
      <c r="G20" s="11" t="s">
        <v>229</v>
      </c>
      <c r="H20" s="11">
        <v>1213</v>
      </c>
      <c r="I20" s="11" t="s">
        <v>171</v>
      </c>
      <c r="K20" s="11" t="s">
        <v>175</v>
      </c>
      <c r="L20" s="11">
        <v>5345</v>
      </c>
    </row>
    <row r="21" spans="1:12" x14ac:dyDescent="0.25">
      <c r="A21" s="64">
        <v>43370</v>
      </c>
      <c r="B21" s="11" t="s">
        <v>173</v>
      </c>
      <c r="C21" s="11">
        <v>765</v>
      </c>
      <c r="D21" s="11" t="s">
        <v>174</v>
      </c>
      <c r="F21" s="64">
        <v>43376</v>
      </c>
      <c r="G21" s="11" t="s">
        <v>229</v>
      </c>
      <c r="H21" s="11">
        <v>1505</v>
      </c>
      <c r="I21" s="11" t="s">
        <v>171</v>
      </c>
      <c r="K21" s="11" t="s">
        <v>175</v>
      </c>
      <c r="L21" s="11">
        <v>9856</v>
      </c>
    </row>
    <row r="22" spans="1:12" x14ac:dyDescent="0.25">
      <c r="A22" s="64">
        <v>43371</v>
      </c>
      <c r="B22" s="11" t="s">
        <v>229</v>
      </c>
      <c r="C22" s="11">
        <v>800</v>
      </c>
      <c r="D22" s="11" t="s">
        <v>171</v>
      </c>
      <c r="F22" s="64">
        <v>43382</v>
      </c>
      <c r="G22" s="11" t="s">
        <v>172</v>
      </c>
      <c r="H22" s="11">
        <v>5345</v>
      </c>
      <c r="I22" s="11" t="s">
        <v>171</v>
      </c>
      <c r="K22" s="11" t="s">
        <v>171</v>
      </c>
      <c r="L22" s="11">
        <v>5345</v>
      </c>
    </row>
    <row r="23" spans="1:12" x14ac:dyDescent="0.25">
      <c r="A23" s="64">
        <v>43372</v>
      </c>
      <c r="B23" s="11" t="s">
        <v>229</v>
      </c>
      <c r="C23" s="11">
        <v>950</v>
      </c>
      <c r="D23" s="11" t="s">
        <v>175</v>
      </c>
      <c r="F23" s="64">
        <v>43384</v>
      </c>
      <c r="G23" s="11" t="s">
        <v>228</v>
      </c>
      <c r="H23" s="11">
        <v>560</v>
      </c>
      <c r="I23" s="11" t="s">
        <v>171</v>
      </c>
      <c r="K23" s="11" t="s">
        <v>171</v>
      </c>
      <c r="L23" s="11">
        <v>500</v>
      </c>
    </row>
    <row r="24" spans="1:12" x14ac:dyDescent="0.25">
      <c r="A24" s="64">
        <v>43373</v>
      </c>
      <c r="B24" s="11" t="s">
        <v>228</v>
      </c>
      <c r="C24" s="11">
        <v>54</v>
      </c>
      <c r="D24" s="11" t="s">
        <v>175</v>
      </c>
      <c r="F24" s="64">
        <v>43387</v>
      </c>
      <c r="G24" s="11" t="s">
        <v>173</v>
      </c>
      <c r="H24" s="11">
        <v>5345</v>
      </c>
      <c r="I24" s="11" t="s">
        <v>171</v>
      </c>
      <c r="K24" s="11" t="s">
        <v>174</v>
      </c>
      <c r="L24" s="11">
        <v>3002</v>
      </c>
    </row>
    <row r="25" spans="1:12" x14ac:dyDescent="0.25">
      <c r="A25" s="64">
        <v>43374</v>
      </c>
      <c r="B25" s="11" t="s">
        <v>228</v>
      </c>
      <c r="C25" s="11">
        <v>54</v>
      </c>
      <c r="D25" s="11" t="s">
        <v>175</v>
      </c>
      <c r="F25" s="64">
        <v>43389</v>
      </c>
      <c r="G25" s="11" t="s">
        <v>230</v>
      </c>
      <c r="H25" s="11">
        <v>9800</v>
      </c>
      <c r="I25" s="11" t="s">
        <v>171</v>
      </c>
      <c r="K25" s="11" t="s">
        <v>175</v>
      </c>
      <c r="L25" s="11">
        <v>680</v>
      </c>
    </row>
    <row r="26" spans="1:12" x14ac:dyDescent="0.25">
      <c r="A26" s="64">
        <v>43375</v>
      </c>
      <c r="B26" s="11" t="s">
        <v>229</v>
      </c>
      <c r="C26" s="11">
        <v>1213</v>
      </c>
      <c r="D26" s="11" t="s">
        <v>171</v>
      </c>
      <c r="F26" s="64">
        <v>43394</v>
      </c>
      <c r="G26" s="11" t="s">
        <v>229</v>
      </c>
      <c r="H26" s="11">
        <v>500</v>
      </c>
      <c r="I26" s="11" t="s">
        <v>171</v>
      </c>
      <c r="K26" s="11" t="s">
        <v>171</v>
      </c>
      <c r="L26" s="11">
        <v>5345</v>
      </c>
    </row>
    <row r="27" spans="1:12" x14ac:dyDescent="0.25">
      <c r="A27" s="64">
        <v>43376</v>
      </c>
      <c r="B27" s="11" t="s">
        <v>229</v>
      </c>
      <c r="C27" s="11">
        <v>1505</v>
      </c>
      <c r="D27" s="11" t="s">
        <v>171</v>
      </c>
      <c r="F27" s="64">
        <v>43395</v>
      </c>
      <c r="G27" s="11" t="s">
        <v>229</v>
      </c>
      <c r="H27" s="11">
        <v>5345</v>
      </c>
      <c r="I27" s="11" t="s">
        <v>171</v>
      </c>
      <c r="K27" s="11" t="s">
        <v>175</v>
      </c>
      <c r="L27" s="11">
        <v>6854</v>
      </c>
    </row>
    <row r="28" spans="1:12" x14ac:dyDescent="0.25">
      <c r="A28" s="64">
        <v>43377</v>
      </c>
      <c r="B28" s="11" t="s">
        <v>172</v>
      </c>
      <c r="C28" s="11">
        <v>5460</v>
      </c>
      <c r="D28" s="11" t="s">
        <v>175</v>
      </c>
      <c r="F28" s="64">
        <v>43396</v>
      </c>
      <c r="G28" s="11" t="s">
        <v>229</v>
      </c>
      <c r="H28" s="11">
        <v>500</v>
      </c>
      <c r="I28" s="11" t="s">
        <v>171</v>
      </c>
      <c r="K28" s="11" t="s">
        <v>175</v>
      </c>
      <c r="L28" s="11">
        <v>6000</v>
      </c>
    </row>
    <row r="29" spans="1:12" x14ac:dyDescent="0.25">
      <c r="A29" s="64">
        <v>43378</v>
      </c>
      <c r="B29" s="11" t="s">
        <v>172</v>
      </c>
      <c r="C29" s="11">
        <v>3002</v>
      </c>
      <c r="D29" s="11" t="s">
        <v>174</v>
      </c>
      <c r="F29" s="64">
        <v>43450</v>
      </c>
      <c r="G29" s="11" t="s">
        <v>230</v>
      </c>
      <c r="H29" s="11">
        <v>6000</v>
      </c>
      <c r="I29" s="11" t="s">
        <v>171</v>
      </c>
    </row>
    <row r="30" spans="1:12" x14ac:dyDescent="0.25">
      <c r="A30" s="64">
        <v>43379</v>
      </c>
      <c r="B30" s="11" t="s">
        <v>228</v>
      </c>
      <c r="C30" s="11">
        <v>680</v>
      </c>
      <c r="D30" s="11" t="s">
        <v>175</v>
      </c>
      <c r="F30" s="64">
        <v>43453</v>
      </c>
      <c r="G30" s="11" t="s">
        <v>173</v>
      </c>
      <c r="H30" s="11">
        <v>5345</v>
      </c>
      <c r="I30" s="11" t="s">
        <v>171</v>
      </c>
    </row>
    <row r="31" spans="1:12" x14ac:dyDescent="0.25">
      <c r="A31" s="64">
        <v>43380</v>
      </c>
      <c r="B31" s="11" t="s">
        <v>229</v>
      </c>
      <c r="C31" s="11">
        <v>1050</v>
      </c>
      <c r="D31" s="11" t="s">
        <v>175</v>
      </c>
      <c r="F31" s="64">
        <v>43455</v>
      </c>
      <c r="G31" s="11" t="s">
        <v>230</v>
      </c>
      <c r="H31" s="11">
        <v>9800</v>
      </c>
      <c r="I31" s="11" t="s">
        <v>171</v>
      </c>
    </row>
    <row r="32" spans="1:12" x14ac:dyDescent="0.25">
      <c r="A32" s="64">
        <v>43381</v>
      </c>
      <c r="B32" s="11" t="s">
        <v>230</v>
      </c>
      <c r="C32" s="11">
        <v>9000</v>
      </c>
      <c r="D32" s="11" t="s">
        <v>175</v>
      </c>
      <c r="F32" s="64">
        <v>43460</v>
      </c>
      <c r="G32" s="11" t="s">
        <v>229</v>
      </c>
      <c r="H32" s="11">
        <v>500</v>
      </c>
      <c r="I32" s="11" t="s">
        <v>171</v>
      </c>
    </row>
    <row r="33" spans="1:9" x14ac:dyDescent="0.25">
      <c r="A33" s="64">
        <v>43382</v>
      </c>
      <c r="B33" s="11" t="s">
        <v>172</v>
      </c>
      <c r="C33" s="11">
        <v>5345</v>
      </c>
      <c r="D33" s="11" t="s">
        <v>171</v>
      </c>
      <c r="F33" s="64">
        <v>43461</v>
      </c>
      <c r="G33" s="11" t="s">
        <v>229</v>
      </c>
      <c r="H33" s="11">
        <v>5345</v>
      </c>
      <c r="I33" s="11" t="s">
        <v>171</v>
      </c>
    </row>
    <row r="34" spans="1:9" x14ac:dyDescent="0.25">
      <c r="A34" s="64">
        <v>43383</v>
      </c>
      <c r="B34" s="11" t="s">
        <v>172</v>
      </c>
      <c r="C34" s="11">
        <v>6854</v>
      </c>
      <c r="D34" s="11" t="s">
        <v>175</v>
      </c>
      <c r="F34" s="64">
        <v>43462</v>
      </c>
      <c r="G34" s="11" t="s">
        <v>229</v>
      </c>
      <c r="H34" s="11">
        <v>500</v>
      </c>
      <c r="I34" s="11" t="s">
        <v>171</v>
      </c>
    </row>
    <row r="35" spans="1:9" x14ac:dyDescent="0.25">
      <c r="A35" s="64">
        <v>43384</v>
      </c>
      <c r="B35" s="11" t="s">
        <v>228</v>
      </c>
      <c r="C35" s="11">
        <v>560</v>
      </c>
      <c r="D35" s="11" t="s">
        <v>171</v>
      </c>
      <c r="F35" s="64">
        <v>43463</v>
      </c>
      <c r="G35" s="11" t="s">
        <v>230</v>
      </c>
      <c r="H35" s="11">
        <v>6000</v>
      </c>
      <c r="I35" s="11" t="s">
        <v>171</v>
      </c>
    </row>
    <row r="36" spans="1:9" x14ac:dyDescent="0.25">
      <c r="A36" s="64">
        <v>43385</v>
      </c>
      <c r="B36" s="11" t="s">
        <v>229</v>
      </c>
      <c r="C36" s="11">
        <v>698</v>
      </c>
      <c r="D36" s="11" t="s">
        <v>175</v>
      </c>
      <c r="F36" s="64">
        <v>43466</v>
      </c>
      <c r="G36" s="11" t="s">
        <v>229</v>
      </c>
      <c r="H36" s="11">
        <v>6873</v>
      </c>
      <c r="I36" s="11" t="s">
        <v>171</v>
      </c>
    </row>
    <row r="37" spans="1:9" x14ac:dyDescent="0.25">
      <c r="A37" s="64">
        <v>43386</v>
      </c>
      <c r="B37" s="11" t="s">
        <v>230</v>
      </c>
      <c r="C37" s="11">
        <v>12000</v>
      </c>
      <c r="D37" s="11" t="s">
        <v>175</v>
      </c>
      <c r="F37" s="64">
        <v>43467</v>
      </c>
      <c r="G37" s="11" t="s">
        <v>229</v>
      </c>
      <c r="H37" s="11">
        <v>6873</v>
      </c>
      <c r="I37" s="11" t="s">
        <v>171</v>
      </c>
    </row>
    <row r="38" spans="1:9" x14ac:dyDescent="0.25">
      <c r="A38" s="64">
        <v>43387</v>
      </c>
      <c r="B38" s="11" t="s">
        <v>173</v>
      </c>
      <c r="C38" s="11">
        <v>5345</v>
      </c>
      <c r="D38" s="11" t="s">
        <v>171</v>
      </c>
      <c r="F38" s="64">
        <v>43468</v>
      </c>
      <c r="G38" s="11" t="s">
        <v>229</v>
      </c>
      <c r="H38" s="11">
        <v>6873</v>
      </c>
      <c r="I38" s="11" t="s">
        <v>171</v>
      </c>
    </row>
    <row r="39" spans="1:9" x14ac:dyDescent="0.25">
      <c r="A39" s="64">
        <v>43388</v>
      </c>
      <c r="B39" s="11" t="s">
        <v>173</v>
      </c>
      <c r="C39" s="11">
        <v>1000</v>
      </c>
      <c r="D39" s="11" t="s">
        <v>174</v>
      </c>
      <c r="F39" s="64">
        <v>43469</v>
      </c>
      <c r="G39" s="11" t="s">
        <v>230</v>
      </c>
      <c r="H39" s="11">
        <v>6873</v>
      </c>
      <c r="I39" s="11" t="s">
        <v>171</v>
      </c>
    </row>
    <row r="40" spans="1:9" x14ac:dyDescent="0.25">
      <c r="A40" s="64">
        <v>43389</v>
      </c>
      <c r="B40" s="11" t="s">
        <v>230</v>
      </c>
      <c r="C40" s="11">
        <v>9800</v>
      </c>
      <c r="D40" s="11" t="s">
        <v>171</v>
      </c>
      <c r="F40" s="64">
        <v>43472</v>
      </c>
      <c r="G40" s="11" t="s">
        <v>229</v>
      </c>
      <c r="H40" s="11">
        <v>14154</v>
      </c>
      <c r="I40" s="11" t="s">
        <v>171</v>
      </c>
    </row>
    <row r="41" spans="1:9" x14ac:dyDescent="0.25">
      <c r="A41" s="64">
        <v>43390</v>
      </c>
      <c r="B41" s="11" t="s">
        <v>230</v>
      </c>
      <c r="C41" s="11">
        <v>9800</v>
      </c>
      <c r="D41" s="11" t="s">
        <v>175</v>
      </c>
      <c r="F41" s="64">
        <v>43497</v>
      </c>
      <c r="G41" s="11" t="s">
        <v>229</v>
      </c>
      <c r="H41" s="11">
        <v>6873</v>
      </c>
      <c r="I41" s="11" t="s">
        <v>171</v>
      </c>
    </row>
    <row r="42" spans="1:9" x14ac:dyDescent="0.25">
      <c r="A42" s="64">
        <v>43391</v>
      </c>
      <c r="B42" s="11" t="s">
        <v>173</v>
      </c>
      <c r="C42" s="11">
        <v>5345</v>
      </c>
      <c r="D42" s="11" t="s">
        <v>175</v>
      </c>
      <c r="F42" s="64">
        <v>43498</v>
      </c>
      <c r="G42" s="11" t="s">
        <v>229</v>
      </c>
      <c r="H42" s="11">
        <v>6873</v>
      </c>
      <c r="I42" s="11" t="s">
        <v>171</v>
      </c>
    </row>
    <row r="43" spans="1:9" x14ac:dyDescent="0.25">
      <c r="A43" s="64">
        <v>43392</v>
      </c>
      <c r="B43" s="11" t="s">
        <v>173</v>
      </c>
      <c r="C43" s="11">
        <v>9856</v>
      </c>
      <c r="D43" s="11" t="s">
        <v>175</v>
      </c>
      <c r="F43" s="64">
        <v>43499</v>
      </c>
      <c r="G43" s="11" t="s">
        <v>229</v>
      </c>
      <c r="H43" s="11">
        <v>6873</v>
      </c>
      <c r="I43" s="11" t="s">
        <v>171</v>
      </c>
    </row>
    <row r="44" spans="1:9" x14ac:dyDescent="0.25">
      <c r="A44" s="64">
        <v>43393</v>
      </c>
      <c r="B44" s="11" t="s">
        <v>229</v>
      </c>
      <c r="C44" s="11">
        <v>1050</v>
      </c>
      <c r="D44" s="11" t="s">
        <v>175</v>
      </c>
      <c r="F44" s="64">
        <v>43500</v>
      </c>
      <c r="G44" s="11" t="s">
        <v>230</v>
      </c>
      <c r="H44" s="11">
        <v>6873</v>
      </c>
      <c r="I44" s="11" t="s">
        <v>171</v>
      </c>
    </row>
    <row r="45" spans="1:9" x14ac:dyDescent="0.25">
      <c r="A45" s="64">
        <v>43394</v>
      </c>
      <c r="B45" s="11" t="s">
        <v>229</v>
      </c>
      <c r="C45" s="11">
        <v>500</v>
      </c>
      <c r="D45" s="11" t="s">
        <v>171</v>
      </c>
      <c r="F45" s="64">
        <v>43503</v>
      </c>
      <c r="G45" s="11" t="s">
        <v>229</v>
      </c>
      <c r="H45" s="11">
        <v>14154</v>
      </c>
      <c r="I45" s="11" t="s">
        <v>171</v>
      </c>
    </row>
    <row r="46" spans="1:9" x14ac:dyDescent="0.25">
      <c r="A46" s="64">
        <v>43395</v>
      </c>
      <c r="B46" s="11" t="s">
        <v>229</v>
      </c>
      <c r="C46" s="11">
        <v>5345</v>
      </c>
      <c r="D46" s="11" t="s">
        <v>171</v>
      </c>
      <c r="F46" s="64">
        <v>43361</v>
      </c>
      <c r="G46" s="11" t="s">
        <v>228</v>
      </c>
      <c r="H46" s="11">
        <v>5345</v>
      </c>
      <c r="I46" s="11" t="s">
        <v>171</v>
      </c>
    </row>
    <row r="47" spans="1:9" x14ac:dyDescent="0.25">
      <c r="A47" s="64">
        <v>43396</v>
      </c>
      <c r="B47" s="11" t="s">
        <v>229</v>
      </c>
      <c r="C47" s="11">
        <v>500</v>
      </c>
      <c r="D47" s="11" t="s">
        <v>171</v>
      </c>
      <c r="F47" s="64">
        <v>43363</v>
      </c>
      <c r="G47" s="11" t="s">
        <v>228</v>
      </c>
      <c r="H47" s="11">
        <v>9800</v>
      </c>
      <c r="I47" s="11" t="s">
        <v>171</v>
      </c>
    </row>
    <row r="48" spans="1:9" x14ac:dyDescent="0.25">
      <c r="A48" s="64">
        <v>43450</v>
      </c>
      <c r="B48" s="11" t="s">
        <v>230</v>
      </c>
      <c r="C48" s="11">
        <v>6000</v>
      </c>
      <c r="D48" s="11" t="s">
        <v>171</v>
      </c>
      <c r="F48" s="64">
        <v>43368</v>
      </c>
      <c r="G48" s="11" t="s">
        <v>230</v>
      </c>
      <c r="H48" s="11">
        <v>500</v>
      </c>
      <c r="I48" s="11" t="s">
        <v>171</v>
      </c>
    </row>
    <row r="49" spans="1:9" x14ac:dyDescent="0.25">
      <c r="A49" s="64">
        <v>43450</v>
      </c>
      <c r="B49" s="11" t="s">
        <v>230</v>
      </c>
      <c r="C49" s="11">
        <v>6000</v>
      </c>
      <c r="D49" s="11" t="s">
        <v>175</v>
      </c>
      <c r="F49" s="64">
        <v>43369</v>
      </c>
      <c r="G49" s="11" t="s">
        <v>173</v>
      </c>
      <c r="H49" s="11">
        <v>5345</v>
      </c>
      <c r="I49" s="11" t="s">
        <v>171</v>
      </c>
    </row>
    <row r="50" spans="1:9" x14ac:dyDescent="0.25">
      <c r="A50" s="64">
        <v>43451</v>
      </c>
      <c r="B50" s="11" t="s">
        <v>229</v>
      </c>
      <c r="C50" s="11">
        <v>698</v>
      </c>
      <c r="D50" s="11" t="s">
        <v>175</v>
      </c>
      <c r="F50" s="64">
        <v>43370</v>
      </c>
      <c r="G50" s="11" t="s">
        <v>173</v>
      </c>
      <c r="H50" s="11">
        <v>500</v>
      </c>
      <c r="I50" s="11" t="s">
        <v>171</v>
      </c>
    </row>
    <row r="51" spans="1:9" x14ac:dyDescent="0.25">
      <c r="A51" s="64">
        <v>43452</v>
      </c>
      <c r="B51" s="11" t="s">
        <v>230</v>
      </c>
      <c r="C51" s="11">
        <v>12000</v>
      </c>
      <c r="D51" s="11" t="s">
        <v>175</v>
      </c>
      <c r="F51" s="64">
        <v>43371</v>
      </c>
      <c r="G51" s="11" t="s">
        <v>229</v>
      </c>
      <c r="H51" s="11">
        <v>6000</v>
      </c>
      <c r="I51" s="11" t="s">
        <v>171</v>
      </c>
    </row>
    <row r="52" spans="1:9" x14ac:dyDescent="0.25">
      <c r="A52" s="64">
        <v>43453</v>
      </c>
      <c r="B52" s="11" t="s">
        <v>173</v>
      </c>
      <c r="C52" s="11">
        <v>5345</v>
      </c>
      <c r="D52" s="11" t="s">
        <v>171</v>
      </c>
      <c r="F52" s="64">
        <v>43374</v>
      </c>
      <c r="G52" s="11" t="s">
        <v>228</v>
      </c>
      <c r="H52" s="11">
        <v>6873</v>
      </c>
      <c r="I52" s="11" t="s">
        <v>171</v>
      </c>
    </row>
    <row r="53" spans="1:9" x14ac:dyDescent="0.25">
      <c r="A53" s="64">
        <v>43454</v>
      </c>
      <c r="B53" s="11" t="s">
        <v>173</v>
      </c>
      <c r="C53" s="11">
        <v>1000</v>
      </c>
      <c r="D53" s="11" t="s">
        <v>174</v>
      </c>
      <c r="F53" s="64">
        <v>43375</v>
      </c>
      <c r="G53" s="11" t="s">
        <v>229</v>
      </c>
      <c r="H53" s="11">
        <v>6873</v>
      </c>
      <c r="I53" s="11" t="s">
        <v>171</v>
      </c>
    </row>
    <row r="54" spans="1:9" x14ac:dyDescent="0.25">
      <c r="A54" s="64">
        <v>43455</v>
      </c>
      <c r="B54" s="11" t="s">
        <v>230</v>
      </c>
      <c r="C54" s="11">
        <v>9800</v>
      </c>
      <c r="D54" s="11" t="s">
        <v>171</v>
      </c>
      <c r="F54" s="64">
        <v>43376</v>
      </c>
      <c r="G54" s="11" t="s">
        <v>229</v>
      </c>
      <c r="H54" s="11">
        <v>6873</v>
      </c>
      <c r="I54" s="11" t="s">
        <v>171</v>
      </c>
    </row>
    <row r="55" spans="1:9" x14ac:dyDescent="0.25">
      <c r="A55" s="64">
        <v>43456</v>
      </c>
      <c r="B55" s="11" t="s">
        <v>230</v>
      </c>
      <c r="C55" s="11">
        <v>9800</v>
      </c>
      <c r="D55" s="11" t="s">
        <v>175</v>
      </c>
      <c r="F55" s="64">
        <v>43377</v>
      </c>
      <c r="G55" s="11" t="s">
        <v>172</v>
      </c>
      <c r="H55" s="11">
        <v>6873</v>
      </c>
      <c r="I55" s="11" t="s">
        <v>171</v>
      </c>
    </row>
    <row r="56" spans="1:9" x14ac:dyDescent="0.25">
      <c r="A56" s="64">
        <v>43457</v>
      </c>
      <c r="B56" s="11" t="s">
        <v>173</v>
      </c>
      <c r="C56" s="11">
        <v>5345</v>
      </c>
      <c r="D56" s="11" t="s">
        <v>175</v>
      </c>
      <c r="F56" s="64">
        <v>43380</v>
      </c>
      <c r="G56" s="11" t="s">
        <v>229</v>
      </c>
      <c r="H56" s="11">
        <v>14154</v>
      </c>
      <c r="I56" s="11" t="s">
        <v>171</v>
      </c>
    </row>
    <row r="57" spans="1:9" x14ac:dyDescent="0.25">
      <c r="A57" s="64">
        <v>43458</v>
      </c>
      <c r="B57" s="11" t="s">
        <v>173</v>
      </c>
      <c r="C57" s="11">
        <v>9856</v>
      </c>
      <c r="D57" s="11" t="s">
        <v>175</v>
      </c>
      <c r="F57" s="64">
        <v>43381</v>
      </c>
      <c r="G57" s="11" t="s">
        <v>230</v>
      </c>
      <c r="H57" s="11">
        <v>6873</v>
      </c>
      <c r="I57" s="11" t="s">
        <v>171</v>
      </c>
    </row>
    <row r="58" spans="1:9" x14ac:dyDescent="0.25">
      <c r="A58" s="64">
        <v>43459</v>
      </c>
      <c r="B58" s="11" t="s">
        <v>229</v>
      </c>
      <c r="C58" s="11">
        <v>1050</v>
      </c>
      <c r="D58" s="11" t="s">
        <v>175</v>
      </c>
      <c r="F58" s="64">
        <v>43382</v>
      </c>
      <c r="G58" s="11" t="s">
        <v>172</v>
      </c>
      <c r="H58" s="11">
        <v>6873</v>
      </c>
      <c r="I58" s="11" t="s">
        <v>171</v>
      </c>
    </row>
    <row r="59" spans="1:9" x14ac:dyDescent="0.25">
      <c r="A59" s="64">
        <v>43460</v>
      </c>
      <c r="B59" s="11" t="s">
        <v>229</v>
      </c>
      <c r="C59" s="11">
        <v>500</v>
      </c>
      <c r="D59" s="11" t="s">
        <v>171</v>
      </c>
      <c r="F59" s="64">
        <v>43383</v>
      </c>
      <c r="G59" s="11" t="s">
        <v>172</v>
      </c>
      <c r="H59" s="11">
        <v>6873</v>
      </c>
      <c r="I59" s="11" t="s">
        <v>171</v>
      </c>
    </row>
    <row r="60" spans="1:9" x14ac:dyDescent="0.25">
      <c r="A60" s="64">
        <v>43461</v>
      </c>
      <c r="B60" s="11" t="s">
        <v>229</v>
      </c>
      <c r="C60" s="11">
        <v>5345</v>
      </c>
      <c r="D60" s="11" t="s">
        <v>171</v>
      </c>
      <c r="F60" s="64">
        <v>43457</v>
      </c>
      <c r="G60" s="11" t="s">
        <v>173</v>
      </c>
      <c r="H60" s="11">
        <v>5345</v>
      </c>
      <c r="I60" s="11" t="s">
        <v>171</v>
      </c>
    </row>
    <row r="61" spans="1:9" x14ac:dyDescent="0.25">
      <c r="A61" s="64">
        <v>43462</v>
      </c>
      <c r="B61" s="11" t="s">
        <v>229</v>
      </c>
      <c r="C61" s="11">
        <v>500</v>
      </c>
      <c r="D61" s="11" t="s">
        <v>171</v>
      </c>
      <c r="F61" s="64">
        <v>43459</v>
      </c>
      <c r="G61" s="11" t="s">
        <v>229</v>
      </c>
      <c r="H61" s="11">
        <v>560</v>
      </c>
      <c r="I61" s="11" t="s">
        <v>171</v>
      </c>
    </row>
    <row r="62" spans="1:9" x14ac:dyDescent="0.25">
      <c r="A62" s="64">
        <v>43463</v>
      </c>
      <c r="B62" s="11" t="s">
        <v>230</v>
      </c>
      <c r="C62" s="11">
        <v>6000</v>
      </c>
      <c r="D62" s="11" t="s">
        <v>171</v>
      </c>
      <c r="F62" s="64">
        <v>43462</v>
      </c>
      <c r="G62" s="11" t="s">
        <v>229</v>
      </c>
      <c r="H62" s="11">
        <v>5345</v>
      </c>
      <c r="I62" s="11" t="s">
        <v>171</v>
      </c>
    </row>
    <row r="63" spans="1:9" x14ac:dyDescent="0.25">
      <c r="A63" s="64">
        <v>43464</v>
      </c>
      <c r="B63" s="11" t="s">
        <v>230</v>
      </c>
      <c r="C63" s="11">
        <v>6000</v>
      </c>
      <c r="D63" s="11" t="s">
        <v>175</v>
      </c>
      <c r="F63" s="64">
        <v>43464</v>
      </c>
      <c r="G63" s="11" t="s">
        <v>230</v>
      </c>
      <c r="H63" s="11">
        <v>9800</v>
      </c>
      <c r="I63" s="11" t="s">
        <v>171</v>
      </c>
    </row>
    <row r="64" spans="1:9" x14ac:dyDescent="0.25">
      <c r="A64" s="64">
        <v>43465</v>
      </c>
      <c r="B64" s="11" t="s">
        <v>229</v>
      </c>
      <c r="C64" s="11">
        <v>6873</v>
      </c>
      <c r="D64" s="11" t="s">
        <v>175</v>
      </c>
      <c r="F64" s="64">
        <v>43469</v>
      </c>
      <c r="G64" s="11" t="s">
        <v>230</v>
      </c>
      <c r="H64" s="11">
        <v>500</v>
      </c>
      <c r="I64" s="11" t="s">
        <v>171</v>
      </c>
    </row>
    <row r="65" spans="1:9" x14ac:dyDescent="0.25">
      <c r="A65" s="64">
        <v>43466</v>
      </c>
      <c r="B65" s="11" t="s">
        <v>229</v>
      </c>
      <c r="C65" s="11">
        <v>6873</v>
      </c>
      <c r="D65" s="11" t="s">
        <v>171</v>
      </c>
      <c r="F65" s="64">
        <v>43470</v>
      </c>
      <c r="G65" s="11" t="s">
        <v>230</v>
      </c>
      <c r="H65" s="11">
        <v>5345</v>
      </c>
      <c r="I65" s="11" t="s">
        <v>171</v>
      </c>
    </row>
    <row r="66" spans="1:9" x14ac:dyDescent="0.25">
      <c r="A66" s="64">
        <v>43467</v>
      </c>
      <c r="B66" s="11" t="s">
        <v>229</v>
      </c>
      <c r="C66" s="11">
        <v>6873</v>
      </c>
      <c r="D66" s="11" t="s">
        <v>171</v>
      </c>
      <c r="F66" s="64">
        <v>43455</v>
      </c>
      <c r="G66" s="11" t="s">
        <v>230</v>
      </c>
      <c r="H66" s="11">
        <v>500</v>
      </c>
      <c r="I66" s="11" t="s">
        <v>171</v>
      </c>
    </row>
    <row r="67" spans="1:9" x14ac:dyDescent="0.25">
      <c r="A67" s="64">
        <v>43468</v>
      </c>
      <c r="B67" s="11" t="s">
        <v>229</v>
      </c>
      <c r="C67" s="11">
        <v>6873</v>
      </c>
      <c r="D67" s="11" t="s">
        <v>171</v>
      </c>
      <c r="F67" s="64">
        <v>43456</v>
      </c>
      <c r="G67" s="11" t="s">
        <v>230</v>
      </c>
      <c r="H67" s="11">
        <v>6000</v>
      </c>
      <c r="I67" s="11" t="s">
        <v>171</v>
      </c>
    </row>
    <row r="68" spans="1:9" x14ac:dyDescent="0.25">
      <c r="A68" s="64">
        <v>43469</v>
      </c>
      <c r="B68" s="11" t="s">
        <v>230</v>
      </c>
      <c r="C68" s="11">
        <v>6873</v>
      </c>
      <c r="D68" s="11" t="s">
        <v>171</v>
      </c>
    </row>
    <row r="69" spans="1:9" x14ac:dyDescent="0.25">
      <c r="A69" s="64">
        <v>43470</v>
      </c>
      <c r="B69" s="11" t="s">
        <v>230</v>
      </c>
      <c r="C69" s="11">
        <v>6873</v>
      </c>
      <c r="D69" s="11" t="s">
        <v>175</v>
      </c>
    </row>
    <row r="70" spans="1:9" x14ac:dyDescent="0.25">
      <c r="A70" s="64">
        <v>43471</v>
      </c>
      <c r="B70" s="11" t="s">
        <v>229</v>
      </c>
      <c r="C70" s="11">
        <v>6873</v>
      </c>
      <c r="D70" s="11" t="s">
        <v>175</v>
      </c>
    </row>
    <row r="71" spans="1:9" x14ac:dyDescent="0.25">
      <c r="A71" s="64">
        <v>43472</v>
      </c>
      <c r="B71" s="11" t="s">
        <v>229</v>
      </c>
      <c r="C71" s="11">
        <v>14154</v>
      </c>
      <c r="D71" s="11" t="s">
        <v>171</v>
      </c>
    </row>
    <row r="72" spans="1:9" x14ac:dyDescent="0.25">
      <c r="A72" s="64">
        <v>43497</v>
      </c>
      <c r="B72" s="11" t="s">
        <v>229</v>
      </c>
      <c r="C72" s="11">
        <v>6873</v>
      </c>
      <c r="D72" s="11" t="s">
        <v>171</v>
      </c>
    </row>
    <row r="73" spans="1:9" x14ac:dyDescent="0.25">
      <c r="A73" s="64">
        <v>43498</v>
      </c>
      <c r="B73" s="11" t="s">
        <v>229</v>
      </c>
      <c r="C73" s="11">
        <v>6873</v>
      </c>
      <c r="D73" s="11" t="s">
        <v>171</v>
      </c>
    </row>
    <row r="74" spans="1:9" x14ac:dyDescent="0.25">
      <c r="A74" s="64">
        <v>43499</v>
      </c>
      <c r="B74" s="11" t="s">
        <v>229</v>
      </c>
      <c r="C74" s="11">
        <v>6873</v>
      </c>
      <c r="D74" s="11" t="s">
        <v>171</v>
      </c>
    </row>
    <row r="75" spans="1:9" x14ac:dyDescent="0.25">
      <c r="A75" s="64">
        <v>43500</v>
      </c>
      <c r="B75" s="11" t="s">
        <v>230</v>
      </c>
      <c r="C75" s="11">
        <v>6873</v>
      </c>
      <c r="D75" s="11" t="s">
        <v>171</v>
      </c>
    </row>
    <row r="76" spans="1:9" x14ac:dyDescent="0.25">
      <c r="A76" s="64">
        <v>43501</v>
      </c>
      <c r="B76" s="11" t="s">
        <v>230</v>
      </c>
      <c r="C76" s="11">
        <v>6873</v>
      </c>
      <c r="D76" s="11" t="s">
        <v>175</v>
      </c>
    </row>
    <row r="77" spans="1:9" x14ac:dyDescent="0.25">
      <c r="A77" s="64">
        <v>43502</v>
      </c>
      <c r="B77" s="11" t="s">
        <v>229</v>
      </c>
      <c r="C77" s="11">
        <v>6873</v>
      </c>
      <c r="D77" s="11" t="s">
        <v>175</v>
      </c>
    </row>
    <row r="78" spans="1:9" x14ac:dyDescent="0.25">
      <c r="A78" s="64">
        <v>43503</v>
      </c>
      <c r="B78" s="11" t="s">
        <v>229</v>
      </c>
      <c r="C78" s="11">
        <v>14154</v>
      </c>
      <c r="D78" s="11" t="s">
        <v>171</v>
      </c>
    </row>
    <row r="79" spans="1:9" x14ac:dyDescent="0.25">
      <c r="A79" s="64">
        <v>43361</v>
      </c>
      <c r="B79" s="11" t="s">
        <v>228</v>
      </c>
      <c r="C79" s="11">
        <v>5345</v>
      </c>
      <c r="D79" s="11" t="s">
        <v>171</v>
      </c>
    </row>
    <row r="80" spans="1:9" x14ac:dyDescent="0.25">
      <c r="A80" s="64">
        <v>43362</v>
      </c>
      <c r="B80" s="11" t="s">
        <v>228</v>
      </c>
      <c r="C80" s="11">
        <v>1000</v>
      </c>
      <c r="D80" s="11" t="s">
        <v>174</v>
      </c>
    </row>
    <row r="81" spans="1:4" x14ac:dyDescent="0.25">
      <c r="A81" s="64">
        <v>43363</v>
      </c>
      <c r="B81" s="11" t="s">
        <v>228</v>
      </c>
      <c r="C81" s="11">
        <v>9800</v>
      </c>
      <c r="D81" s="11" t="s">
        <v>171</v>
      </c>
    </row>
    <row r="82" spans="1:4" x14ac:dyDescent="0.25">
      <c r="A82" s="64">
        <v>43364</v>
      </c>
      <c r="B82" s="11" t="s">
        <v>228</v>
      </c>
      <c r="C82" s="11">
        <v>9800</v>
      </c>
      <c r="D82" s="11" t="s">
        <v>175</v>
      </c>
    </row>
    <row r="83" spans="1:4" x14ac:dyDescent="0.25">
      <c r="A83" s="64">
        <v>43365</v>
      </c>
      <c r="B83" s="11" t="s">
        <v>229</v>
      </c>
      <c r="C83" s="11">
        <v>5345</v>
      </c>
      <c r="D83" s="11" t="s">
        <v>175</v>
      </c>
    </row>
    <row r="84" spans="1:4" x14ac:dyDescent="0.25">
      <c r="A84" s="64">
        <v>43366</v>
      </c>
      <c r="B84" s="11" t="s">
        <v>229</v>
      </c>
      <c r="C84" s="11">
        <v>9856</v>
      </c>
      <c r="D84" s="11" t="s">
        <v>175</v>
      </c>
    </row>
    <row r="85" spans="1:4" x14ac:dyDescent="0.25">
      <c r="A85" s="64">
        <v>43367</v>
      </c>
      <c r="B85" s="11" t="s">
        <v>230</v>
      </c>
      <c r="C85" s="11">
        <v>1050</v>
      </c>
      <c r="D85" s="11" t="s">
        <v>175</v>
      </c>
    </row>
    <row r="86" spans="1:4" x14ac:dyDescent="0.25">
      <c r="A86" s="64">
        <v>43368</v>
      </c>
      <c r="B86" s="11" t="s">
        <v>230</v>
      </c>
      <c r="C86" s="11">
        <v>500</v>
      </c>
      <c r="D86" s="11" t="s">
        <v>171</v>
      </c>
    </row>
    <row r="87" spans="1:4" x14ac:dyDescent="0.25">
      <c r="A87" s="64">
        <v>43369</v>
      </c>
      <c r="B87" s="11" t="s">
        <v>173</v>
      </c>
      <c r="C87" s="11">
        <v>5345</v>
      </c>
      <c r="D87" s="11" t="s">
        <v>171</v>
      </c>
    </row>
    <row r="88" spans="1:4" x14ac:dyDescent="0.25">
      <c r="A88" s="64">
        <v>43370</v>
      </c>
      <c r="B88" s="11" t="s">
        <v>173</v>
      </c>
      <c r="C88" s="11">
        <v>500</v>
      </c>
      <c r="D88" s="11" t="s">
        <v>171</v>
      </c>
    </row>
    <row r="89" spans="1:4" x14ac:dyDescent="0.25">
      <c r="A89" s="64">
        <v>43371</v>
      </c>
      <c r="B89" s="11" t="s">
        <v>229</v>
      </c>
      <c r="C89" s="11">
        <v>6000</v>
      </c>
      <c r="D89" s="11" t="s">
        <v>171</v>
      </c>
    </row>
    <row r="90" spans="1:4" x14ac:dyDescent="0.25">
      <c r="A90" s="64">
        <v>43372</v>
      </c>
      <c r="B90" s="11" t="s">
        <v>229</v>
      </c>
      <c r="C90" s="11">
        <v>6000</v>
      </c>
      <c r="D90" s="11" t="s">
        <v>175</v>
      </c>
    </row>
    <row r="91" spans="1:4" x14ac:dyDescent="0.25">
      <c r="A91" s="64">
        <v>43373</v>
      </c>
      <c r="B91" s="11" t="s">
        <v>228</v>
      </c>
      <c r="C91" s="11">
        <v>6873</v>
      </c>
      <c r="D91" s="11" t="s">
        <v>175</v>
      </c>
    </row>
    <row r="92" spans="1:4" x14ac:dyDescent="0.25">
      <c r="A92" s="64">
        <v>43374</v>
      </c>
      <c r="B92" s="11" t="s">
        <v>228</v>
      </c>
      <c r="C92" s="11">
        <v>6873</v>
      </c>
      <c r="D92" s="11" t="s">
        <v>171</v>
      </c>
    </row>
    <row r="93" spans="1:4" x14ac:dyDescent="0.25">
      <c r="A93" s="64">
        <v>43375</v>
      </c>
      <c r="B93" s="11" t="s">
        <v>229</v>
      </c>
      <c r="C93" s="11">
        <v>6873</v>
      </c>
      <c r="D93" s="11" t="s">
        <v>171</v>
      </c>
    </row>
    <row r="94" spans="1:4" x14ac:dyDescent="0.25">
      <c r="A94" s="64">
        <v>43376</v>
      </c>
      <c r="B94" s="11" t="s">
        <v>229</v>
      </c>
      <c r="C94" s="11">
        <v>6873</v>
      </c>
      <c r="D94" s="11" t="s">
        <v>171</v>
      </c>
    </row>
    <row r="95" spans="1:4" x14ac:dyDescent="0.25">
      <c r="A95" s="64">
        <v>43377</v>
      </c>
      <c r="B95" s="11" t="s">
        <v>172</v>
      </c>
      <c r="C95" s="11">
        <v>6873</v>
      </c>
      <c r="D95" s="11" t="s">
        <v>171</v>
      </c>
    </row>
    <row r="96" spans="1:4" x14ac:dyDescent="0.25">
      <c r="A96" s="64">
        <v>43378</v>
      </c>
      <c r="B96" s="11" t="s">
        <v>172</v>
      </c>
      <c r="C96" s="11">
        <v>6873</v>
      </c>
      <c r="D96" s="11" t="s">
        <v>175</v>
      </c>
    </row>
    <row r="97" spans="1:4" x14ac:dyDescent="0.25">
      <c r="A97" s="64">
        <v>43379</v>
      </c>
      <c r="B97" s="11" t="s">
        <v>228</v>
      </c>
      <c r="C97" s="11">
        <v>6873</v>
      </c>
      <c r="D97" s="11" t="s">
        <v>175</v>
      </c>
    </row>
    <row r="98" spans="1:4" x14ac:dyDescent="0.25">
      <c r="A98" s="64">
        <v>43380</v>
      </c>
      <c r="B98" s="11" t="s">
        <v>229</v>
      </c>
      <c r="C98" s="11">
        <v>14154</v>
      </c>
      <c r="D98" s="11" t="s">
        <v>171</v>
      </c>
    </row>
    <row r="99" spans="1:4" x14ac:dyDescent="0.25">
      <c r="A99" s="64">
        <v>43381</v>
      </c>
      <c r="B99" s="11" t="s">
        <v>230</v>
      </c>
      <c r="C99" s="11">
        <v>6873</v>
      </c>
      <c r="D99" s="11" t="s">
        <v>171</v>
      </c>
    </row>
    <row r="100" spans="1:4" x14ac:dyDescent="0.25">
      <c r="A100" s="64">
        <v>43382</v>
      </c>
      <c r="B100" s="11" t="s">
        <v>172</v>
      </c>
      <c r="C100" s="11">
        <v>6873</v>
      </c>
      <c r="D100" s="11" t="s">
        <v>171</v>
      </c>
    </row>
    <row r="101" spans="1:4" x14ac:dyDescent="0.25">
      <c r="A101" s="64">
        <v>43383</v>
      </c>
      <c r="B101" s="11" t="s">
        <v>172</v>
      </c>
      <c r="C101" s="11">
        <v>6873</v>
      </c>
      <c r="D101" s="11" t="s">
        <v>171</v>
      </c>
    </row>
    <row r="102" spans="1:4" x14ac:dyDescent="0.25">
      <c r="A102" s="64">
        <v>43452</v>
      </c>
      <c r="B102" s="11" t="s">
        <v>230</v>
      </c>
      <c r="C102" s="11">
        <v>5460</v>
      </c>
      <c r="D102" s="11" t="s">
        <v>175</v>
      </c>
    </row>
    <row r="103" spans="1:4" x14ac:dyDescent="0.25">
      <c r="A103" s="64">
        <v>43453</v>
      </c>
      <c r="B103" s="11" t="s">
        <v>173</v>
      </c>
      <c r="C103" s="11">
        <v>3002</v>
      </c>
      <c r="D103" s="11" t="s">
        <v>174</v>
      </c>
    </row>
    <row r="104" spans="1:4" x14ac:dyDescent="0.25">
      <c r="A104" s="64">
        <v>43454</v>
      </c>
      <c r="B104" s="11" t="s">
        <v>173</v>
      </c>
      <c r="C104" s="11">
        <v>680</v>
      </c>
      <c r="D104" s="11" t="s">
        <v>175</v>
      </c>
    </row>
    <row r="105" spans="1:4" x14ac:dyDescent="0.25">
      <c r="A105" s="64">
        <v>43455</v>
      </c>
      <c r="B105" s="11" t="s">
        <v>230</v>
      </c>
      <c r="C105" s="11">
        <v>1050</v>
      </c>
      <c r="D105" s="11" t="s">
        <v>175</v>
      </c>
    </row>
    <row r="106" spans="1:4" x14ac:dyDescent="0.25">
      <c r="A106" s="64">
        <v>43456</v>
      </c>
      <c r="B106" s="11" t="s">
        <v>230</v>
      </c>
      <c r="C106" s="11">
        <v>9000</v>
      </c>
      <c r="D106" s="11" t="s">
        <v>175</v>
      </c>
    </row>
    <row r="107" spans="1:4" x14ac:dyDescent="0.25">
      <c r="A107" s="64">
        <v>43457</v>
      </c>
      <c r="B107" s="11" t="s">
        <v>173</v>
      </c>
      <c r="C107" s="11">
        <v>5345</v>
      </c>
      <c r="D107" s="11" t="s">
        <v>171</v>
      </c>
    </row>
    <row r="108" spans="1:4" x14ac:dyDescent="0.25">
      <c r="A108" s="64">
        <v>43458</v>
      </c>
      <c r="B108" s="11" t="s">
        <v>173</v>
      </c>
      <c r="C108" s="11">
        <v>6854</v>
      </c>
      <c r="D108" s="11" t="s">
        <v>175</v>
      </c>
    </row>
    <row r="109" spans="1:4" x14ac:dyDescent="0.25">
      <c r="A109" s="64">
        <v>43459</v>
      </c>
      <c r="B109" s="11" t="s">
        <v>229</v>
      </c>
      <c r="C109" s="11">
        <v>560</v>
      </c>
      <c r="D109" s="11" t="s">
        <v>171</v>
      </c>
    </row>
    <row r="110" spans="1:4" x14ac:dyDescent="0.25">
      <c r="A110" s="64">
        <v>43460</v>
      </c>
      <c r="B110" s="11" t="s">
        <v>229</v>
      </c>
      <c r="C110" s="11">
        <v>698</v>
      </c>
      <c r="D110" s="11" t="s">
        <v>175</v>
      </c>
    </row>
    <row r="111" spans="1:4" x14ac:dyDescent="0.25">
      <c r="A111" s="64">
        <v>43461</v>
      </c>
      <c r="B111" s="11" t="s">
        <v>229</v>
      </c>
      <c r="C111" s="11">
        <v>12000</v>
      </c>
      <c r="D111" s="11" t="s">
        <v>175</v>
      </c>
    </row>
    <row r="112" spans="1:4" x14ac:dyDescent="0.25">
      <c r="A112" s="64">
        <v>43462</v>
      </c>
      <c r="B112" s="11" t="s">
        <v>229</v>
      </c>
      <c r="C112" s="11">
        <v>5345</v>
      </c>
      <c r="D112" s="11" t="s">
        <v>171</v>
      </c>
    </row>
    <row r="113" spans="1:4" x14ac:dyDescent="0.25">
      <c r="A113" s="64">
        <v>43463</v>
      </c>
      <c r="B113" s="11" t="s">
        <v>230</v>
      </c>
      <c r="C113" s="11">
        <v>1000</v>
      </c>
      <c r="D113" s="11" t="s">
        <v>174</v>
      </c>
    </row>
    <row r="114" spans="1:4" x14ac:dyDescent="0.25">
      <c r="A114" s="64">
        <v>43464</v>
      </c>
      <c r="B114" s="11" t="s">
        <v>230</v>
      </c>
      <c r="C114" s="11">
        <v>9800</v>
      </c>
      <c r="D114" s="11" t="s">
        <v>171</v>
      </c>
    </row>
    <row r="115" spans="1:4" x14ac:dyDescent="0.25">
      <c r="A115" s="64">
        <v>43465</v>
      </c>
      <c r="B115" s="11" t="s">
        <v>229</v>
      </c>
      <c r="C115" s="11">
        <v>9800</v>
      </c>
      <c r="D115" s="11" t="s">
        <v>175</v>
      </c>
    </row>
    <row r="116" spans="1:4" x14ac:dyDescent="0.25">
      <c r="A116" s="64">
        <v>43466</v>
      </c>
      <c r="B116" s="11" t="s">
        <v>229</v>
      </c>
      <c r="C116" s="11">
        <v>5345</v>
      </c>
      <c r="D116" s="11" t="s">
        <v>175</v>
      </c>
    </row>
    <row r="117" spans="1:4" x14ac:dyDescent="0.25">
      <c r="A117" s="64">
        <v>43467</v>
      </c>
      <c r="B117" s="11" t="s">
        <v>229</v>
      </c>
      <c r="C117" s="11">
        <v>9856</v>
      </c>
      <c r="D117" s="11" t="s">
        <v>175</v>
      </c>
    </row>
    <row r="118" spans="1:4" x14ac:dyDescent="0.25">
      <c r="A118" s="64">
        <v>43468</v>
      </c>
      <c r="B118" s="11" t="s">
        <v>229</v>
      </c>
      <c r="C118" s="11">
        <v>1050</v>
      </c>
      <c r="D118" s="11" t="s">
        <v>175</v>
      </c>
    </row>
    <row r="119" spans="1:4" x14ac:dyDescent="0.25">
      <c r="A119" s="64">
        <v>43469</v>
      </c>
      <c r="B119" s="11" t="s">
        <v>230</v>
      </c>
      <c r="C119" s="11">
        <v>500</v>
      </c>
      <c r="D119" s="11" t="s">
        <v>171</v>
      </c>
    </row>
    <row r="120" spans="1:4" x14ac:dyDescent="0.25">
      <c r="A120" s="64">
        <v>43470</v>
      </c>
      <c r="B120" s="11" t="s">
        <v>230</v>
      </c>
      <c r="C120" s="11">
        <v>5345</v>
      </c>
      <c r="D120" s="11" t="s">
        <v>171</v>
      </c>
    </row>
    <row r="121" spans="1:4" x14ac:dyDescent="0.25">
      <c r="A121" s="64">
        <v>43455</v>
      </c>
      <c r="B121" s="11" t="s">
        <v>230</v>
      </c>
      <c r="C121" s="11">
        <v>500</v>
      </c>
      <c r="D121" s="11" t="s">
        <v>171</v>
      </c>
    </row>
    <row r="122" spans="1:4" x14ac:dyDescent="0.25">
      <c r="A122" s="64">
        <v>43456</v>
      </c>
      <c r="B122" s="11" t="s">
        <v>230</v>
      </c>
      <c r="C122" s="11">
        <v>6000</v>
      </c>
      <c r="D122" s="11" t="s">
        <v>171</v>
      </c>
    </row>
    <row r="123" spans="1:4" x14ac:dyDescent="0.25">
      <c r="A123" s="64">
        <v>43457</v>
      </c>
      <c r="B123" s="11" t="s">
        <v>173</v>
      </c>
      <c r="C123" s="11">
        <v>6000</v>
      </c>
      <c r="D123" s="11" t="s">
        <v>175</v>
      </c>
    </row>
    <row r="124" spans="1:4" x14ac:dyDescent="0.25">
      <c r="A124" s="64">
        <v>43458</v>
      </c>
      <c r="B124" s="11" t="s">
        <v>230</v>
      </c>
      <c r="C124" s="11">
        <v>698</v>
      </c>
      <c r="D124" s="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2</vt:i4>
      </vt:variant>
    </vt:vector>
  </HeadingPairs>
  <TitlesOfParts>
    <vt:vector size="15" baseType="lpstr">
      <vt:lpstr>ЧИСТРАБДНИ</vt:lpstr>
      <vt:lpstr>СЧЁТЕСЛИ</vt:lpstr>
      <vt:lpstr>ПЛТ</vt:lpstr>
      <vt:lpstr>SIN, ПИ</vt:lpstr>
      <vt:lpstr>Функции</vt:lpstr>
      <vt:lpstr>Формулы массивов</vt:lpstr>
      <vt:lpstr>ВПР</vt:lpstr>
      <vt:lpstr>(Справочник окладов)</vt:lpstr>
      <vt:lpstr>Мопред</vt:lpstr>
      <vt:lpstr>Диаграммы и спарклайны</vt:lpstr>
      <vt:lpstr>Усл. форматирование</vt:lpstr>
      <vt:lpstr>Сортировка и промеж.итоги</vt:lpstr>
      <vt:lpstr>Фильтр</vt:lpstr>
      <vt:lpstr>Фильтр!Извлечь</vt:lpstr>
      <vt:lpstr>Фильтр!Критерии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Меламуд Марина Романовна</dc:creator>
  <cp:lastModifiedBy>IT</cp:lastModifiedBy>
  <dcterms:created xsi:type="dcterms:W3CDTF">2019-04-09T11:16:19Z</dcterms:created>
  <dcterms:modified xsi:type="dcterms:W3CDTF">2024-01-17T10:57:13Z</dcterms:modified>
</cp:coreProperties>
</file>