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9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  <sheet name="Условное форматирование" sheetId="7" r:id="rId7"/>
    <sheet name="lab_6_1" sheetId="8" r:id="rId8"/>
    <sheet name="lab_9" sheetId="9" r:id="rId9"/>
    <sheet name="Графики функций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lab_6_1!$B$16:$I$34</definedName>
    <definedName name="angl">'Условное форматирование'!$J$10:$J$14</definedName>
    <definedName name="answ_3" localSheetId="4">ФУНКЦИИ!$A$111</definedName>
    <definedName name="answ_4">lab_4!$A$77</definedName>
    <definedName name="answ_5">'Условное форматирование'!$A$48</definedName>
    <definedName name="answ_6_1">lab_6_1!$A$66</definedName>
    <definedName name="answ_8" localSheetId="5">#REF!</definedName>
    <definedName name="answ_8" localSheetId="6">#REF!</definedName>
    <definedName name="answ_8" localSheetId="4">#REF!</definedName>
    <definedName name="answ_8">#REF!</definedName>
    <definedName name="answ_9">lab_9!$A$97</definedName>
    <definedName name="austr">'Условное форматирование'!$I$10:$I$14</definedName>
    <definedName name="australia_res" localSheetId="7">[1]lab_5!$I$52:$I$56</definedName>
    <definedName name="australia_res" localSheetId="8">[2]lab_5!$I$52:$I$56</definedName>
    <definedName name="australia_res" localSheetId="6">'Условное форматирование'!$I$53:$I$57</definedName>
    <definedName name="australia_res">[3]lab_5!$I$52:$I$56</definedName>
    <definedName name="can">'Условное форматирование'!$F$10:$F$14</definedName>
    <definedName name="canada_res" localSheetId="7">[1]lab_5!$F$52:$F$56</definedName>
    <definedName name="canada_res" localSheetId="8">[2]lab_5!$F$52:$F$56</definedName>
    <definedName name="canada_res" localSheetId="6">'Условное форматирование'!$F$53:$F$57</definedName>
    <definedName name="canada_res">[3]lab_5!$F$52:$F$56</definedName>
    <definedName name="mex">'Условное форматирование'!$G$10:$G$14</definedName>
    <definedName name="mexico_res" localSheetId="7">[1]lab_5!$G$52:$G$56</definedName>
    <definedName name="mexico_res" localSheetId="8">[2]lab_5!$G$52:$G$56</definedName>
    <definedName name="mexico_res" localSheetId="6">'Условное форматирование'!$G$53:$G$57</definedName>
    <definedName name="mexico_res">[3]lab_5!$G$52:$G$56</definedName>
    <definedName name="sing">'Условное форматирование'!$H$10:$H$14</definedName>
    <definedName name="singapore_res" localSheetId="7">[1]lab_5!$H$52:$H$56</definedName>
    <definedName name="singapore_res" localSheetId="8">[2]lab_5!$H$52:$H$56</definedName>
    <definedName name="singapore_res" localSheetId="6">'Условное форматирование'!$H$53:$H$57</definedName>
    <definedName name="singapore_res">[3]lab_5!$H$52:$H$56</definedName>
    <definedName name="tabl_firm" localSheetId="7">[1]more_tasks!$C$160:$F$163</definedName>
    <definedName name="tabl_firm" localSheetId="8">[2]more_tasks!$C$160:$F$163</definedName>
    <definedName name="tabl_firm">[3]more_tasks!$C$160:$F$163</definedName>
    <definedName name="tax_res" localSheetId="7">[1]lab_5!$C$59</definedName>
    <definedName name="tax_res" localSheetId="8">[2]lab_5!$C$59</definedName>
    <definedName name="tax_res" localSheetId="6">'Условное форматирование'!$C$60</definedName>
    <definedName name="tax_res">[3]lab_5!$C$59</definedName>
    <definedName name="uk_res" localSheetId="7">[1]lab_5!$J$52:$J$56</definedName>
    <definedName name="uk_res" localSheetId="8">[2]lab_5!$J$52:$J$56</definedName>
    <definedName name="uk_res" localSheetId="6">'Условное форматирование'!$J$53:$J$57</definedName>
    <definedName name="uk_res">[3]lab_5!$J$52:$J$56</definedName>
    <definedName name="usa">'Условное форматирование'!$E$10:$E$14</definedName>
    <definedName name="usa_res" localSheetId="7">[1]lab_5!$E$52:$E$56</definedName>
    <definedName name="usa_res" localSheetId="8">[2]lab_5!$E$52:$E$56</definedName>
    <definedName name="usa_res" localSheetId="6">'Условное форматирование'!$E$53:$E$57</definedName>
    <definedName name="usa_res">[3]lab_5!$E$52:$E$56</definedName>
    <definedName name="_xlnm.Extract" localSheetId="7">lab_6_1!$B$51:$I$51</definedName>
    <definedName name="канада">'Условное форматирование'!$F$10:$F$14</definedName>
    <definedName name="_xlnm.Criteria" localSheetId="7">lab_6_1!$B$46:$I$47</definedName>
  </definedNames>
  <calcPr calcId="152511"/>
  <fileRecoveryPr repairLoad="1"/>
</workbook>
</file>

<file path=xl/calcChain.xml><?xml version="1.0" encoding="utf-8"?>
<calcChain xmlns="http://schemas.openxmlformats.org/spreadsheetml/2006/main">
  <c r="B149" i="10" l="1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48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24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00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76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52" i="10"/>
  <c r="B89" i="10"/>
  <c r="B90" i="10"/>
  <c r="B91" i="10"/>
  <c r="B95" i="10"/>
  <c r="B92" i="10"/>
  <c r="B93" i="10"/>
  <c r="B94" i="10"/>
  <c r="B96" i="10"/>
  <c r="B29" i="10" l="1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28" i="10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4" i="10"/>
  <c r="G30" i="8" l="1"/>
  <c r="G26" i="8"/>
  <c r="G28" i="8"/>
  <c r="G33" i="8"/>
  <c r="G21" i="8"/>
  <c r="G25" i="8"/>
  <c r="G20" i="8"/>
  <c r="G34" i="8"/>
  <c r="G18" i="8"/>
  <c r="G17" i="8"/>
  <c r="G24" i="8"/>
  <c r="G22" i="8"/>
  <c r="G31" i="8"/>
  <c r="G19" i="8"/>
  <c r="G32" i="8"/>
  <c r="G27" i="8"/>
  <c r="G23" i="8"/>
  <c r="G29" i="8"/>
  <c r="J16" i="7" l="1"/>
  <c r="I16" i="7"/>
  <c r="H16" i="7"/>
  <c r="G16" i="7"/>
  <c r="F16" i="7"/>
  <c r="E16" i="7"/>
  <c r="J15" i="7"/>
  <c r="I15" i="7"/>
  <c r="H15" i="7"/>
  <c r="G15" i="7"/>
  <c r="F15" i="7"/>
  <c r="E15" i="7"/>
  <c r="E45" i="7"/>
  <c r="E44" i="7"/>
  <c r="E43" i="7"/>
  <c r="E42" i="7"/>
  <c r="E41" i="7"/>
  <c r="E40" i="7"/>
  <c r="E39" i="7"/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среднее значение
</t>
        </r>
      </text>
    </comment>
  </commentList>
</comments>
</file>

<file path=xl/sharedStrings.xml><?xml version="1.0" encoding="utf-8"?>
<sst xmlns="http://schemas.openxmlformats.org/spreadsheetml/2006/main" count="398" uniqueCount="218">
  <si>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</si>
  <si>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</si>
  <si>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</si>
  <si>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</si>
  <si>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</si>
  <si>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</si>
  <si>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</si>
  <si>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</si>
  <si>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</si>
  <si>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</si>
  <si>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</si>
  <si>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</si>
  <si>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</si>
  <si>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</si>
  <si>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</si>
  <si>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</si>
  <si>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</si>
  <si>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</si>
  <si>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</si>
  <si>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</si>
  <si>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</si>
  <si>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</si>
  <si>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</si>
  <si>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</si>
  <si>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</si>
  <si>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</si>
  <si>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</si>
  <si>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</si>
  <si>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</si>
  <si>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</si>
  <si>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</si>
  <si>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</si>
  <si>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</si>
  <si>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</si>
  <si>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</si>
  <si>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</si>
  <si>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</si>
  <si>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</si>
  <si>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</si>
  <si>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</si>
  <si>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</si>
  <si>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</si>
  <si>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</si>
  <si>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</si>
  <si>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</si>
  <si>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</si>
  <si>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</si>
  <si>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</si>
  <si>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</si>
  <si>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</si>
  <si>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</si>
  <si>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</si>
  <si>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</si>
  <si>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</si>
  <si>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</si>
  <si>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</si>
  <si>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</si>
  <si>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</si>
  <si>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</si>
  <si>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</si>
  <si>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</si>
  <si>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</si>
  <si>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</si>
  <si>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</si>
  <si>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</si>
  <si>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</si>
  <si>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</si>
  <si>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</si>
  <si>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</si>
  <si>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</si>
  <si>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</si>
  <si>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</si>
  <si>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</si>
  <si>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</si>
  <si>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</si>
  <si>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</si>
  <si>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</si>
  <si>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</si>
  <si>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</si>
  <si>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</si>
  <si>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</si>
  <si>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</si>
  <si>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</si>
  <si>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</si>
  <si>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</si>
  <si>
    <t>Имена. Условное форматирование. Примечания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</si>
  <si>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</si>
  <si>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</si>
  <si>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</si>
  <si>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t>Создавайте свои собственные, интуитивно понятные имена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</si>
  <si>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</si>
  <si>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</si>
  <si>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</si>
  <si>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</si>
  <si>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</si>
  <si>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</si>
  <si>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</si>
  <si>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</si>
  <si>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</si>
  <si>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</si>
  <si>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</si>
  <si>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</si>
  <si>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</si>
  <si>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</si>
  <si>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</si>
  <si>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</si>
  <si>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</si>
  <si>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</si>
  <si>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</si>
  <si>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</si>
  <si>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</si>
  <si>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</si>
  <si>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</si>
  <si>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</si>
  <si>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</si>
  <si>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</si>
  <si>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</si>
  <si>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</si>
  <si>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</si>
  <si>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</si>
  <si>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</si>
  <si>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</si>
  <si>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</si>
  <si>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</si>
  <si>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E10:J15</t>
    </r>
  </si>
  <si>
    <t>Работа со структурой данных список. Часть 1</t>
  </si>
  <si>
    <t>Откройте свою рабочую книгу Лаб_раб18 ФИ гр. Скопируйте лист    lab_6_1  в  Лаб_раб18 ФИ гр</t>
  </si>
  <si>
    <r>
      <t>1.</t>
    </r>
    <r>
      <rPr>
        <sz val="12"/>
        <rFont val="Arial"/>
        <family val="2"/>
      </rPr>
      <t xml:space="preserve"> Используя следующую таблицу рассмотрите пунты меню:</t>
    </r>
  </si>
  <si>
    <t>Данные --&gt; Сортировка…</t>
  </si>
  <si>
    <t>Данные --&gt; Фильтр</t>
  </si>
  <si>
    <t>Международный автосалон</t>
  </si>
  <si>
    <t>Отчет отдела продаж</t>
  </si>
  <si>
    <t>Производитель</t>
  </si>
  <si>
    <t>Модель</t>
  </si>
  <si>
    <t>Цвет</t>
  </si>
  <si>
    <t>Количество</t>
  </si>
  <si>
    <t>Цена за единицу</t>
  </si>
  <si>
    <t>Общий итог</t>
  </si>
  <si>
    <t>Дилер</t>
  </si>
  <si>
    <t>Расположение</t>
  </si>
  <si>
    <t>Форд</t>
  </si>
  <si>
    <t>Coupe</t>
  </si>
  <si>
    <t>Черный</t>
  </si>
  <si>
    <t>Мартин</t>
  </si>
  <si>
    <t>Мерседес</t>
  </si>
  <si>
    <t>A50</t>
  </si>
  <si>
    <t>Красный</t>
  </si>
  <si>
    <t>Доминго</t>
  </si>
  <si>
    <t>Европа</t>
  </si>
  <si>
    <t>Фиат</t>
  </si>
  <si>
    <t>Sedan</t>
  </si>
  <si>
    <t>Серый</t>
  </si>
  <si>
    <t>Симон</t>
  </si>
  <si>
    <t>Шевролет</t>
  </si>
  <si>
    <t>Белый</t>
  </si>
  <si>
    <t>Райн</t>
  </si>
  <si>
    <t>Крайслер</t>
  </si>
  <si>
    <t>Синий</t>
  </si>
  <si>
    <t>Фиглей</t>
  </si>
  <si>
    <t>Compact</t>
  </si>
  <si>
    <t>Цедрик</t>
  </si>
  <si>
    <t>Ауди</t>
  </si>
  <si>
    <t>A32</t>
  </si>
  <si>
    <t>950DB</t>
  </si>
  <si>
    <t>Гановер</t>
  </si>
  <si>
    <t>Голубой</t>
  </si>
  <si>
    <t>Нейл</t>
  </si>
  <si>
    <t>Convertible</t>
  </si>
  <si>
    <t>Micron</t>
  </si>
  <si>
    <t>Желтый</t>
  </si>
  <si>
    <r>
      <t>2.</t>
    </r>
    <r>
      <rPr>
        <sz val="12"/>
        <rFont val="Arial"/>
        <family val="2"/>
      </rPr>
      <t xml:space="preserve"> Отсортируйте таблицу cначала по "</t>
    </r>
    <r>
      <rPr>
        <i/>
        <sz val="12"/>
        <rFont val="Arial"/>
        <family val="2"/>
      </rPr>
      <t>Производителю</t>
    </r>
    <r>
      <rPr>
        <sz val="12"/>
        <rFont val="Arial"/>
        <family val="2"/>
      </rPr>
      <t>", затем по "</t>
    </r>
    <r>
      <rPr>
        <i/>
        <sz val="12"/>
        <rFont val="Arial"/>
        <family val="2"/>
      </rPr>
      <t>Модели</t>
    </r>
    <r>
      <rPr>
        <sz val="12"/>
        <rFont val="Arial"/>
        <family val="2"/>
      </rPr>
      <t xml:space="preserve">", </t>
    </r>
  </si>
  <si>
    <r>
      <t>в последнюю очередь по "</t>
    </r>
    <r>
      <rPr>
        <i/>
        <sz val="12"/>
        <rFont val="Arial"/>
        <family val="2"/>
      </rPr>
      <t>Цвету</t>
    </r>
    <r>
      <rPr>
        <sz val="12"/>
        <rFont val="Arial"/>
        <family val="2"/>
      </rPr>
      <t>"</t>
    </r>
  </si>
  <si>
    <r>
      <t>3.</t>
    </r>
    <r>
      <rPr>
        <sz val="12"/>
        <rFont val="Arial"/>
        <family val="2"/>
      </rPr>
      <t xml:space="preserve"> Используя Расширенный фильтр</t>
    </r>
    <r>
      <rPr>
        <b/>
        <sz val="12"/>
        <rFont val="Arial"/>
        <family val="2"/>
      </rPr>
      <t>...</t>
    </r>
    <r>
      <rPr>
        <sz val="12"/>
        <rFont val="Arial"/>
        <family val="2"/>
      </rPr>
      <t>, просмотрите машины, цена за единицу которых меньше 15000</t>
    </r>
  </si>
  <si>
    <t>Данные --&gt; Фильтр ( Дополнительно)</t>
  </si>
  <si>
    <t>Внимание! При использовании Расширенного фильтра Ответы, находящиеся внизу, исчезнут!</t>
  </si>
  <si>
    <t>для этого создайте диапазон условий</t>
  </si>
  <si>
    <t>и диапазон для копирования результата</t>
  </si>
  <si>
    <t>&lt;15000</t>
  </si>
  <si>
    <t>Графические возможности Excel</t>
  </si>
  <si>
    <t>Откройте свою рабочую книгу Лаб_раб18 ФИ гр. Скопируйте лист    lab_9  в  Лаб_раб18 ФИ гр</t>
  </si>
  <si>
    <r>
      <t>1.</t>
    </r>
    <r>
      <rPr>
        <sz val="10"/>
        <rFont val="Arial"/>
        <family val="2"/>
        <charset val="204"/>
      </rPr>
      <t xml:space="preserve"> На основании следующей таблицы постройте диаграмму на текущем листе:</t>
    </r>
  </si>
  <si>
    <r>
      <t xml:space="preserve">стиль диаграммы - </t>
    </r>
    <r>
      <rPr>
        <b/>
        <sz val="10"/>
        <rFont val="Arial"/>
        <family val="2"/>
        <charset val="204"/>
      </rPr>
      <t>Цилиндрическая,</t>
    </r>
    <r>
      <rPr>
        <sz val="10"/>
        <rFont val="Arial"/>
        <family val="2"/>
        <charset val="204"/>
      </rPr>
      <t xml:space="preserve"> объемная</t>
    </r>
  </si>
  <si>
    <r>
      <t xml:space="preserve">дайте заголовок диаграмме - </t>
    </r>
    <r>
      <rPr>
        <b/>
        <sz val="10"/>
        <rFont val="Arial"/>
        <family val="2"/>
        <charset val="204"/>
      </rPr>
      <t>Международный автосалон</t>
    </r>
  </si>
  <si>
    <r>
      <t xml:space="preserve">для оси </t>
    </r>
    <r>
      <rPr>
        <b/>
        <sz val="10"/>
        <rFont val="Arial"/>
        <family val="2"/>
        <charset val="204"/>
      </rPr>
      <t>Х</t>
    </r>
    <r>
      <rPr>
        <sz val="10"/>
        <rFont val="Arial"/>
        <family val="2"/>
        <charset val="204"/>
      </rPr>
      <t xml:space="preserve"> задайте подпись - Месяцы, для оси </t>
    </r>
    <r>
      <rPr>
        <b/>
        <sz val="10"/>
        <rFont val="Arial"/>
        <family val="2"/>
        <charset val="204"/>
      </rPr>
      <t>Z</t>
    </r>
    <r>
      <rPr>
        <sz val="10"/>
        <rFont val="Arial"/>
        <family val="2"/>
        <charset val="204"/>
      </rPr>
      <t xml:space="preserve"> - </t>
    </r>
    <r>
      <rPr>
        <sz val="10"/>
        <rFont val="Arial"/>
        <family val="2"/>
        <charset val="204"/>
      </rPr>
      <t>Кол-во машин</t>
    </r>
  </si>
  <si>
    <t>расположите диаграмму в удобном месте на листе</t>
  </si>
  <si>
    <t>отформатируйте  по своему вкусу</t>
  </si>
  <si>
    <t>Международый автосалон</t>
  </si>
  <si>
    <t>Первый квартал</t>
  </si>
  <si>
    <t>Второй квартал</t>
  </si>
  <si>
    <t>Январь</t>
  </si>
  <si>
    <t>Февраль</t>
  </si>
  <si>
    <t>Март</t>
  </si>
  <si>
    <t>Апрель</t>
  </si>
  <si>
    <t>Май</t>
  </si>
  <si>
    <t>Июнь</t>
  </si>
  <si>
    <t>Продажи машин</t>
  </si>
  <si>
    <t>Сервис</t>
  </si>
  <si>
    <t>Аренда</t>
  </si>
  <si>
    <r>
      <t>2.</t>
    </r>
    <r>
      <rPr>
        <sz val="10"/>
        <rFont val="Arial"/>
        <family val="2"/>
        <charset val="204"/>
      </rPr>
      <t xml:space="preserve"> Постройте наиболее подходящую диаграмму для следующих данных</t>
    </r>
  </si>
  <si>
    <t>Численность населения</t>
  </si>
  <si>
    <t>Года</t>
  </si>
  <si>
    <t>Млн жителей</t>
  </si>
  <si>
    <r>
      <t>3.</t>
    </r>
    <r>
      <rPr>
        <sz val="10"/>
        <rFont val="Arial"/>
        <family val="2"/>
        <charset val="204"/>
      </rPr>
      <t xml:space="preserve"> Дополнительное задание: постройте диаграмму по образцу, на основании следующей таблицы</t>
    </r>
  </si>
  <si>
    <t>Black</t>
  </si>
  <si>
    <t>Опель</t>
  </si>
  <si>
    <t>Sky Blue</t>
  </si>
  <si>
    <t>Gray</t>
  </si>
  <si>
    <t>White</t>
  </si>
  <si>
    <t>Постройте графики функций</t>
  </si>
  <si>
    <t>y=2*x^2-0,5*x-2</t>
  </si>
  <si>
    <t>x</t>
  </si>
  <si>
    <t>y</t>
  </si>
  <si>
    <t>y=2-3*sin(x)</t>
  </si>
  <si>
    <t>f(x)={ x^2+0,2, x&lt;0; 5*sin(3*x), x&gt;=0}</t>
  </si>
  <si>
    <r>
      <t>f(x)={</t>
    </r>
    <r>
      <rPr>
        <b/>
        <sz val="11"/>
        <color theme="1"/>
        <rFont val="Symbol"/>
        <family val="1"/>
        <charset val="2"/>
      </rPr>
      <t>Ö2(</t>
    </r>
    <r>
      <rPr>
        <b/>
        <sz val="11"/>
        <color theme="1"/>
        <rFont val="Tahoma"/>
        <family val="2"/>
        <charset val="204"/>
      </rPr>
      <t>x</t>
    </r>
    <r>
      <rPr>
        <b/>
        <sz val="11"/>
        <color theme="1"/>
        <rFont val="Symbol"/>
        <family val="1"/>
        <charset val="2"/>
      </rPr>
      <t xml:space="preserve">-5) </t>
    </r>
    <r>
      <rPr>
        <b/>
        <sz val="11"/>
        <color theme="1"/>
        <rFont val="Calibri"/>
        <family val="2"/>
        <charset val="204"/>
      </rPr>
      <t>x&gt;2,5; 3^x x&lt;2,5}</t>
    </r>
  </si>
  <si>
    <t>y=sin(x)</t>
  </si>
  <si>
    <t>y=cos(x)</t>
  </si>
  <si>
    <t>y=2*x^2+2*x-5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</si>
</sst>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₽&quot;"/>
    <numFmt numFmtId="165" formatCode="0&quot; кг&quot;"/>
    <numFmt numFmtId="166" formatCode="0.0"/>
    <numFmt numFmtId="167" formatCode="0&quot; долл&quot;"/>
    <numFmt numFmtId="168" formatCode="[$$-409]#,##0_ ;\-[$$-409]#,##0\ "/>
    <numFmt numFmtId="169" formatCode="[$$-409]#,##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i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  <xf numFmtId="0" fontId="3" fillId="0" borderId="0" xfId="1" applyFill="1" applyBorder="1" applyAlignment="1">
      <alignment horizontal="center"/>
    </xf>
    <xf numFmtId="0" fontId="16" fillId="2" borderId="10" xfId="1" applyFont="1" applyFill="1" applyBorder="1"/>
    <xf numFmtId="0" fontId="4" fillId="0" borderId="0" xfId="1" applyFont="1" applyBorder="1"/>
    <xf numFmtId="0" fontId="1" fillId="0" borderId="33" xfId="1" applyFont="1" applyBorder="1"/>
    <xf numFmtId="0" fontId="1" fillId="0" borderId="32" xfId="1" applyFont="1" applyBorder="1"/>
    <xf numFmtId="0" fontId="1" fillId="0" borderId="32" xfId="1" applyFont="1" applyBorder="1" applyAlignment="1">
      <alignment horizontal="center"/>
    </xf>
    <xf numFmtId="0" fontId="1" fillId="0" borderId="34" xfId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2" xfId="1" applyNumberFormat="1" applyFont="1" applyBorder="1" applyAlignment="1">
      <alignment horizontal="center"/>
    </xf>
    <xf numFmtId="0" fontId="1" fillId="0" borderId="0" xfId="1" applyFont="1" applyAlignment="1">
      <alignment horizontal="right"/>
    </xf>
    <xf numFmtId="167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right"/>
    </xf>
    <xf numFmtId="167" fontId="1" fillId="0" borderId="1" xfId="1" applyNumberFormat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9" fontId="1" fillId="0" borderId="31" xfId="1" applyNumberFormat="1" applyFont="1" applyBorder="1" applyAlignment="1">
      <alignment horizontal="left"/>
    </xf>
    <xf numFmtId="0" fontId="1" fillId="0" borderId="34" xfId="1" applyFont="1" applyBorder="1"/>
    <xf numFmtId="0" fontId="4" fillId="0" borderId="0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9" fontId="1" fillId="0" borderId="0" xfId="1" applyNumberFormat="1" applyFont="1" applyFill="1" applyBorder="1" applyAlignment="1">
      <alignment horizontal="left"/>
    </xf>
    <xf numFmtId="0" fontId="0" fillId="0" borderId="0" xfId="0" applyFill="1"/>
    <xf numFmtId="0" fontId="10" fillId="0" borderId="0" xfId="1" quotePrefix="1" applyFont="1"/>
    <xf numFmtId="0" fontId="13" fillId="0" borderId="5" xfId="1" applyFont="1" applyBorder="1"/>
    <xf numFmtId="0" fontId="10" fillId="0" borderId="6" xfId="1" applyFont="1" applyBorder="1"/>
    <xf numFmtId="0" fontId="19" fillId="0" borderId="11" xfId="1" applyFont="1" applyBorder="1"/>
    <xf numFmtId="0" fontId="13" fillId="0" borderId="35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center" vertical="center" wrapText="1"/>
    </xf>
    <xf numFmtId="0" fontId="13" fillId="0" borderId="3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168" fontId="10" fillId="0" borderId="0" xfId="1" applyNumberFormat="1" applyFont="1" applyBorder="1"/>
    <xf numFmtId="0" fontId="10" fillId="0" borderId="12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8" fontId="10" fillId="0" borderId="1" xfId="1" applyNumberFormat="1" applyFont="1" applyBorder="1"/>
    <xf numFmtId="0" fontId="10" fillId="0" borderId="9" xfId="1" applyFont="1" applyBorder="1" applyAlignment="1">
      <alignment horizontal="center"/>
    </xf>
    <xf numFmtId="0" fontId="13" fillId="0" borderId="0" xfId="1" applyFont="1"/>
    <xf numFmtId="0" fontId="10" fillId="0" borderId="9" xfId="1" applyFont="1" applyBorder="1"/>
    <xf numFmtId="0" fontId="10" fillId="0" borderId="0" xfId="1" applyFont="1" applyFill="1" applyBorder="1"/>
    <xf numFmtId="0" fontId="13" fillId="0" borderId="0" xfId="1" applyFont="1" applyFill="1" applyBorder="1"/>
    <xf numFmtId="0" fontId="19" fillId="0" borderId="0" xfId="1" applyFont="1" applyFill="1" applyBorder="1"/>
    <xf numFmtId="0" fontId="13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168" fontId="10" fillId="0" borderId="0" xfId="1" applyNumberFormat="1" applyFont="1" applyFill="1" applyBorder="1"/>
    <xf numFmtId="168" fontId="3" fillId="0" borderId="0" xfId="1" applyNumberForma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1" xfId="1" applyFont="1" applyBorder="1"/>
    <xf numFmtId="0" fontId="3" fillId="0" borderId="5" xfId="1" applyBorder="1"/>
    <xf numFmtId="0" fontId="15" fillId="0" borderId="6" xfId="1" applyFont="1" applyBorder="1"/>
    <xf numFmtId="0" fontId="3" fillId="0" borderId="6" xfId="1" applyBorder="1"/>
    <xf numFmtId="0" fontId="3" fillId="0" borderId="7" xfId="1" applyBorder="1"/>
    <xf numFmtId="0" fontId="3" fillId="0" borderId="11" xfId="1" applyBorder="1"/>
    <xf numFmtId="0" fontId="3" fillId="0" borderId="12" xfId="1" applyBorder="1"/>
    <xf numFmtId="0" fontId="3" fillId="0" borderId="38" xfId="1" applyBorder="1"/>
    <xf numFmtId="0" fontId="3" fillId="0" borderId="39" xfId="1" applyBorder="1"/>
    <xf numFmtId="0" fontId="15" fillId="0" borderId="40" xfId="1" applyFont="1" applyBorder="1"/>
    <xf numFmtId="0" fontId="15" fillId="0" borderId="41" xfId="1" applyFont="1" applyBorder="1"/>
    <xf numFmtId="0" fontId="15" fillId="0" borderId="42" xfId="1" applyFont="1" applyBorder="1"/>
    <xf numFmtId="0" fontId="3" fillId="0" borderId="43" xfId="1" applyBorder="1"/>
    <xf numFmtId="0" fontId="3" fillId="0" borderId="44" xfId="1" applyBorder="1"/>
    <xf numFmtId="0" fontId="15" fillId="0" borderId="45" xfId="1" applyFont="1" applyBorder="1"/>
    <xf numFmtId="0" fontId="3" fillId="0" borderId="46" xfId="1" applyBorder="1"/>
    <xf numFmtId="0" fontId="3" fillId="0" borderId="47" xfId="1" applyBorder="1"/>
    <xf numFmtId="0" fontId="15" fillId="0" borderId="0" xfId="1" applyFont="1" applyBorder="1"/>
    <xf numFmtId="0" fontId="15" fillId="0" borderId="0" xfId="1" applyFont="1"/>
    <xf numFmtId="0" fontId="21" fillId="0" borderId="33" xfId="1" applyFont="1" applyBorder="1" applyAlignment="1">
      <alignment horizontal="center"/>
    </xf>
    <xf numFmtId="0" fontId="21" fillId="0" borderId="34" xfId="1" applyFont="1" applyBorder="1"/>
    <xf numFmtId="0" fontId="15" fillId="0" borderId="5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3" fillId="0" borderId="9" xfId="1" applyBorder="1"/>
    <xf numFmtId="0" fontId="15" fillId="0" borderId="48" xfId="1" applyFont="1" applyBorder="1" applyAlignment="1">
      <alignment horizontal="center"/>
    </xf>
    <xf numFmtId="0" fontId="15" fillId="0" borderId="49" xfId="1" applyFont="1" applyBorder="1" applyAlignment="1">
      <alignment horizontal="center"/>
    </xf>
    <xf numFmtId="0" fontId="15" fillId="0" borderId="50" xfId="1" applyFont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0" xfId="1" applyBorder="1" applyAlignment="1">
      <alignment horizontal="center"/>
    </xf>
    <xf numFmtId="169" fontId="3" fillId="0" borderId="12" xfId="1" applyNumberFormat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1" xfId="1" applyBorder="1" applyAlignment="1">
      <alignment horizontal="center"/>
    </xf>
    <xf numFmtId="169" fontId="3" fillId="0" borderId="9" xfId="1" applyNumberForma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3" fillId="0" borderId="0" xfId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2" fillId="0" borderId="0" xfId="0" applyFont="1"/>
    <xf numFmtId="0" fontId="23" fillId="0" borderId="0" xfId="0" applyFont="1"/>
    <xf numFmtId="0" fontId="24" fillId="0" borderId="0" xfId="0" applyFont="1"/>
    <xf numFmtId="0" fontId="0" fillId="0" borderId="31" xfId="0" applyBorder="1"/>
    <xf numFmtId="2" fontId="0" fillId="0" borderId="31" xfId="0" applyNumberFormat="1" applyBorder="1"/>
    <xf numFmtId="0" fontId="25" fillId="0" borderId="0" xfId="0" applyFont="1"/>
    <xf numFmtId="11" fontId="0" fillId="0" borderId="31" xfId="0" applyNumberFormat="1" applyBorder="1"/>
  </cellXfs>
  <cellStyles count="3">
    <cellStyle name="Гиперссылка 2" xfId="2"/>
    <cellStyle name="Обычный" xfId="0" builtinId="0"/>
    <cellStyle name="Обычный 2" xfId="1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FF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Ценовые характеристики машин</a:t>
            </a:r>
          </a:p>
        </c:rich>
      </c:tx>
      <c:layout>
        <c:manualLayout>
          <c:xMode val="edge"/>
          <c:yMode val="edge"/>
          <c:x val="0.21299638989169675"/>
          <c:y val="3.8759836633344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638989169675"/>
          <c:y val="0.25969090544341028"/>
          <c:w val="0.84476534296028882"/>
          <c:h val="0.5426377128668273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0FE-42BF-9E31-A189F94A8396}"/>
              </c:ext>
            </c:extLst>
          </c:dPt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0FE-42BF-9E31-A189F94A839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00">
                <a:solidFill>
                  <a:srgbClr val="00008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FE-42BF-9E31-A189F94A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7477888"/>
        <c:axId val="-912848992"/>
      </c:barChart>
      <c:catAx>
        <c:axId val="-11374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Модель</a:t>
                </a:r>
              </a:p>
            </c:rich>
          </c:tx>
          <c:layout>
            <c:manualLayout>
              <c:xMode val="edge"/>
              <c:yMode val="edge"/>
              <c:x val="0.89350180505415167"/>
              <c:y val="0.89535222623026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9128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12848992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Цена за единицу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108527542573365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\ 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1137477888"/>
        <c:crosses val="autoZero"/>
        <c:crossBetween val="between"/>
      </c:valAx>
      <c:spPr>
        <a:noFill/>
        <a:ln w="12700">
          <a:solidFill>
            <a:srgbClr val="000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функций'!$B$123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'Графики функций'!$A$124:$A$144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функций'!$B$124:$B$144</c:f>
              <c:numCache>
                <c:formatCode>0.00</c:formatCode>
                <c:ptCount val="21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3544832"/>
        <c:axId val="-858955664"/>
      </c:lineChart>
      <c:catAx>
        <c:axId val="-9135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8955664"/>
        <c:crosses val="autoZero"/>
        <c:auto val="1"/>
        <c:lblAlgn val="ctr"/>
        <c:lblOffset val="100"/>
        <c:noMultiLvlLbl val="0"/>
      </c:catAx>
      <c:valAx>
        <c:axId val="-858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35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'Графики функций'!$B$147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'Графики функций'!$A$148:$A$168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функций'!$B$148:$B$168</c:f>
              <c:numCache>
                <c:formatCode>General</c:formatCode>
                <c:ptCount val="21"/>
                <c:pt idx="0">
                  <c:v>175</c:v>
                </c:pt>
                <c:pt idx="1">
                  <c:v>139</c:v>
                </c:pt>
                <c:pt idx="2">
                  <c:v>107</c:v>
                </c:pt>
                <c:pt idx="3">
                  <c:v>79</c:v>
                </c:pt>
                <c:pt idx="4">
                  <c:v>55</c:v>
                </c:pt>
                <c:pt idx="5">
                  <c:v>35</c:v>
                </c:pt>
                <c:pt idx="6">
                  <c:v>19</c:v>
                </c:pt>
                <c:pt idx="7">
                  <c:v>7</c:v>
                </c:pt>
                <c:pt idx="8">
                  <c:v>-1</c:v>
                </c:pt>
                <c:pt idx="9">
                  <c:v>-5</c:v>
                </c:pt>
                <c:pt idx="10">
                  <c:v>-5</c:v>
                </c:pt>
                <c:pt idx="11">
                  <c:v>-1</c:v>
                </c:pt>
                <c:pt idx="12">
                  <c:v>7</c:v>
                </c:pt>
                <c:pt idx="13">
                  <c:v>19</c:v>
                </c:pt>
                <c:pt idx="14">
                  <c:v>35</c:v>
                </c:pt>
                <c:pt idx="15">
                  <c:v>55</c:v>
                </c:pt>
                <c:pt idx="16">
                  <c:v>79</c:v>
                </c:pt>
                <c:pt idx="17">
                  <c:v>107</c:v>
                </c:pt>
                <c:pt idx="18">
                  <c:v>139</c:v>
                </c:pt>
                <c:pt idx="19">
                  <c:v>175</c:v>
                </c:pt>
                <c:pt idx="20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51933952"/>
        <c:axId val="-393509328"/>
      </c:barChart>
      <c:catAx>
        <c:axId val="-8519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3509328"/>
        <c:crosses val="autoZero"/>
        <c:auto val="1"/>
        <c:lblAlgn val="ctr"/>
        <c:lblOffset val="100"/>
        <c:noMultiLvlLbl val="0"/>
      </c:catAx>
      <c:valAx>
        <c:axId val="-3935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1933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Международный</a:t>
            </a:r>
            <a:r>
              <a:rPr lang="ru-RU" sz="1600" b="1" baseline="0">
                <a:solidFill>
                  <a:schemeClr val="accent6">
                    <a:lumMod val="75000"/>
                  </a:schemeClr>
                </a:solidFill>
              </a:rPr>
              <a:t> автосалон</a:t>
            </a:r>
            <a:endParaRPr lang="ru-RU" sz="1600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lab_9!$C$17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6.7510548523206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9416953375325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lab_9!$C$18:$C$20</c:f>
              <c:numCache>
                <c:formatCode>General</c:formatCode>
                <c:ptCount val="3"/>
                <c:pt idx="0">
                  <c:v>250</c:v>
                </c:pt>
                <c:pt idx="1">
                  <c:v>210</c:v>
                </c:pt>
                <c:pt idx="2">
                  <c:v>97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lab_9!$D$17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7323615889589963E-3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lab_9!$D$18:$D$20</c:f>
              <c:numCache>
                <c:formatCode>General</c:formatCode>
                <c:ptCount val="3"/>
                <c:pt idx="0">
                  <c:v>275</c:v>
                </c:pt>
                <c:pt idx="1">
                  <c:v>100</c:v>
                </c:pt>
                <c:pt idx="2">
                  <c:v>77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lab_9!$E$17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622E-3"/>
                  <c:y val="4.7819971870604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94169533753978E-3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5.0632911392404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lab_9!$E$18:$E$20</c:f>
              <c:numCache>
                <c:formatCode>General</c:formatCode>
                <c:ptCount val="3"/>
                <c:pt idx="0">
                  <c:v>300</c:v>
                </c:pt>
                <c:pt idx="1">
                  <c:v>210</c:v>
                </c:pt>
                <c:pt idx="2">
                  <c:v>50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lab_9!$F$17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394169533753978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85889271167125E-3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394169533753978E-3"/>
                  <c:y val="5.6258790436005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lab_9!$F$18:$F$20</c:f>
              <c:numCache>
                <c:formatCode>General</c:formatCode>
                <c:ptCount val="3"/>
                <c:pt idx="0">
                  <c:v>450</c:v>
                </c:pt>
                <c:pt idx="1">
                  <c:v>250</c:v>
                </c:pt>
                <c:pt idx="2">
                  <c:v>99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lab_9!$G$17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785889271167197E-3"/>
                  <c:y val="5.6258790436005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907172995780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4.7819971870604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lab_9!$G$18:$G$20</c:f>
              <c:numCache>
                <c:formatCode>General</c:formatCode>
                <c:ptCount val="3"/>
                <c:pt idx="0">
                  <c:v>446</c:v>
                </c:pt>
                <c:pt idx="1">
                  <c:v>290</c:v>
                </c:pt>
                <c:pt idx="2">
                  <c:v>67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lab_9!$H$17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7323615889589963E-3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1678833906750724E-2"/>
                  <c:y val="5.063291139240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678833906750796E-2"/>
                  <c:y val="5.344585091420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lab_9!$B$18:$B$20</c:f>
              <c:strCache>
                <c:ptCount val="3"/>
                <c:pt idx="0">
                  <c:v>Продажи машин</c:v>
                </c:pt>
                <c:pt idx="1">
                  <c:v>Сервис</c:v>
                </c:pt>
                <c:pt idx="2">
                  <c:v>Аренда</c:v>
                </c:pt>
              </c:strCache>
            </c:strRef>
          </c:cat>
          <c:val>
            <c:numRef>
              <c:f>lab_9!$H$18:$H$20</c:f>
              <c:numCache>
                <c:formatCode>General</c:formatCode>
                <c:ptCount val="3"/>
                <c:pt idx="0">
                  <c:v>320</c:v>
                </c:pt>
                <c:pt idx="1">
                  <c:v>156</c:v>
                </c:pt>
                <c:pt idx="2">
                  <c:v>109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37482624"/>
        <c:axId val="-912848384"/>
        <c:axId val="-912916736"/>
      </c:bar3DChart>
      <c:catAx>
        <c:axId val="-113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2848384"/>
        <c:crosses val="autoZero"/>
        <c:auto val="1"/>
        <c:lblAlgn val="ctr"/>
        <c:lblOffset val="100"/>
        <c:noMultiLvlLbl val="0"/>
      </c:catAx>
      <c:valAx>
        <c:axId val="-9128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7482624"/>
        <c:crosses val="autoZero"/>
        <c:crossBetween val="between"/>
      </c:valAx>
      <c:serAx>
        <c:axId val="-912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2848384"/>
        <c:crosses val="autoZero"/>
      </c:ser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3">
                    <a:lumMod val="75000"/>
                  </a:schemeClr>
                </a:solidFill>
              </a:rPr>
              <a:t>Численность населения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lab_9!$B$47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lab_9!$C$47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</c:ser>
        <c:ser>
          <c:idx val="1"/>
          <c:order val="1"/>
          <c:tx>
            <c:strRef>
              <c:f>lab_9!$B$48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lab_9!$C$48</c:f>
              <c:numCache>
                <c:formatCode>General</c:formatCode>
                <c:ptCount val="1"/>
                <c:pt idx="0">
                  <c:v>5.84</c:v>
                </c:pt>
              </c:numCache>
            </c:numRef>
          </c:val>
        </c:ser>
        <c:ser>
          <c:idx val="2"/>
          <c:order val="2"/>
          <c:tx>
            <c:strRef>
              <c:f>lab_9!$B$49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lab_9!$C$49</c:f>
              <c:numCache>
                <c:formatCode>General</c:formatCode>
                <c:ptCount val="1"/>
                <c:pt idx="0">
                  <c:v>6.8940000000000001</c:v>
                </c:pt>
              </c:numCache>
            </c:numRef>
          </c:val>
        </c:ser>
        <c:ser>
          <c:idx val="3"/>
          <c:order val="3"/>
          <c:tx>
            <c:strRef>
              <c:f>lab_9!$B$50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lab_9!$C$46</c:f>
              <c:strCache>
                <c:ptCount val="1"/>
                <c:pt idx="0">
                  <c:v>Млн жителей</c:v>
                </c:pt>
              </c:strCache>
            </c:strRef>
          </c:cat>
          <c:val>
            <c:numRef>
              <c:f>lab_9!$C$50</c:f>
              <c:numCache>
                <c:formatCode>General</c:formatCode>
                <c:ptCount val="1"/>
                <c:pt idx="0">
                  <c:v>8.0359999999999996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37478480"/>
        <c:axId val="-1056503120"/>
      </c:barChart>
      <c:catAx>
        <c:axId val="-1137478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-1056503120"/>
        <c:crosses val="autoZero"/>
        <c:auto val="0"/>
        <c:lblAlgn val="ctr"/>
        <c:lblOffset val="100"/>
        <c:noMultiLvlLbl val="0"/>
      </c:catAx>
      <c:valAx>
        <c:axId val="-1056503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1374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accent6">
                    <a:lumMod val="75000"/>
                  </a:schemeClr>
                </a:solidFill>
              </a:rPr>
              <a:t>Ценовые характеристики машин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3543056"/>
        <c:axId val="-1056495824"/>
      </c:barChart>
      <c:catAx>
        <c:axId val="-913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6495824"/>
        <c:crosses val="autoZero"/>
        <c:auto val="1"/>
        <c:lblAlgn val="ctr"/>
        <c:lblOffset val="100"/>
        <c:noMultiLvlLbl val="0"/>
      </c:catAx>
      <c:valAx>
        <c:axId val="-10564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dist="50800" dir="5400000" algn="ctr" rotWithShape="0">
                <a:schemeClr val="accent6">
                  <a:lumMod val="75000"/>
                </a:schemeClr>
              </a:outerShdw>
            </a:effectLst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35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1465150061136505"/>
          <c:w val="0.89019685039370078"/>
          <c:h val="0.85524834170647035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функций'!$B$3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функций'!$B$4:$B$24</c:f>
              <c:numCache>
                <c:formatCode>General</c:formatCode>
                <c:ptCount val="21"/>
                <c:pt idx="0">
                  <c:v>203</c:v>
                </c:pt>
                <c:pt idx="1">
                  <c:v>164.5</c:v>
                </c:pt>
                <c:pt idx="2">
                  <c:v>130</c:v>
                </c:pt>
                <c:pt idx="3">
                  <c:v>99.5</c:v>
                </c:pt>
                <c:pt idx="4">
                  <c:v>73</c:v>
                </c:pt>
                <c:pt idx="5">
                  <c:v>50.5</c:v>
                </c:pt>
                <c:pt idx="6">
                  <c:v>32</c:v>
                </c:pt>
                <c:pt idx="7">
                  <c:v>17.5</c:v>
                </c:pt>
                <c:pt idx="8">
                  <c:v>7</c:v>
                </c:pt>
                <c:pt idx="9">
                  <c:v>0.5</c:v>
                </c:pt>
                <c:pt idx="10">
                  <c:v>-2</c:v>
                </c:pt>
                <c:pt idx="11">
                  <c:v>-0.5</c:v>
                </c:pt>
                <c:pt idx="12">
                  <c:v>5</c:v>
                </c:pt>
                <c:pt idx="13">
                  <c:v>14.5</c:v>
                </c:pt>
                <c:pt idx="14">
                  <c:v>28</c:v>
                </c:pt>
                <c:pt idx="15">
                  <c:v>45.5</c:v>
                </c:pt>
                <c:pt idx="16">
                  <c:v>67</c:v>
                </c:pt>
                <c:pt idx="17">
                  <c:v>92.5</c:v>
                </c:pt>
                <c:pt idx="18">
                  <c:v>122</c:v>
                </c:pt>
                <c:pt idx="19">
                  <c:v>155.5</c:v>
                </c:pt>
                <c:pt idx="20">
                  <c:v>193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913537728"/>
        <c:axId val="-1056507376"/>
      </c:lineChart>
      <c:catAx>
        <c:axId val="-9135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6507376"/>
        <c:crosses val="autoZero"/>
        <c:auto val="1"/>
        <c:lblAlgn val="ctr"/>
        <c:lblOffset val="100"/>
        <c:noMultiLvlLbl val="0"/>
      </c:catAx>
      <c:valAx>
        <c:axId val="-1056507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135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функций'!$B$27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функций'!$A$28:$A$48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функций'!$B$28:$B$48</c:f>
              <c:numCache>
                <c:formatCode>0.00</c:formatCode>
                <c:ptCount val="21"/>
                <c:pt idx="0">
                  <c:v>0.36793666733189068</c:v>
                </c:pt>
                <c:pt idx="1">
                  <c:v>3.2363554557252696</c:v>
                </c:pt>
                <c:pt idx="2">
                  <c:v>4.9680747398701453</c:v>
                </c:pt>
                <c:pt idx="3">
                  <c:v>3.9709597961563672</c:v>
                </c:pt>
                <c:pt idx="4">
                  <c:v>1.1617535054032224</c:v>
                </c:pt>
                <c:pt idx="5">
                  <c:v>-0.87677282398941525</c:v>
                </c:pt>
                <c:pt idx="6">
                  <c:v>-0.27040748592378439</c:v>
                </c:pt>
                <c:pt idx="7">
                  <c:v>2.4233600241796016</c:v>
                </c:pt>
                <c:pt idx="8">
                  <c:v>4.7278922804770449</c:v>
                </c:pt>
                <c:pt idx="9">
                  <c:v>4.5244129544236893</c:v>
                </c:pt>
                <c:pt idx="10">
                  <c:v>2</c:v>
                </c:pt>
                <c:pt idx="11">
                  <c:v>-0.52441295442368929</c:v>
                </c:pt>
                <c:pt idx="12">
                  <c:v>-0.72789228047704491</c:v>
                </c:pt>
                <c:pt idx="13">
                  <c:v>1.5766399758203984</c:v>
                </c:pt>
                <c:pt idx="14">
                  <c:v>4.2704074859237844</c:v>
                </c:pt>
                <c:pt idx="15">
                  <c:v>4.8767728239894153</c:v>
                </c:pt>
                <c:pt idx="16">
                  <c:v>2.8382464945967776</c:v>
                </c:pt>
                <c:pt idx="17">
                  <c:v>2.9040203843632817E-2</c:v>
                </c:pt>
                <c:pt idx="18">
                  <c:v>-0.96807473987014525</c:v>
                </c:pt>
                <c:pt idx="19">
                  <c:v>0.76364454427473016</c:v>
                </c:pt>
                <c:pt idx="20">
                  <c:v>3.6320633326681095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56923200"/>
        <c:axId val="-859214400"/>
      </c:lineChart>
      <c:catAx>
        <c:axId val="-1056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9214400"/>
        <c:crosses val="autoZero"/>
        <c:auto val="1"/>
        <c:lblAlgn val="ctr"/>
        <c:lblOffset val="100"/>
        <c:noMultiLvlLbl val="0"/>
      </c:catAx>
      <c:valAx>
        <c:axId val="-8592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69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функций'!$B$51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'Графики функций'!$A$52:$A$72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функций'!$B$52:$B$72</c:f>
              <c:numCache>
                <c:formatCode>0.00</c:formatCode>
                <c:ptCount val="21"/>
                <c:pt idx="0">
                  <c:v>100.2</c:v>
                </c:pt>
                <c:pt idx="1">
                  <c:v>81.2</c:v>
                </c:pt>
                <c:pt idx="2">
                  <c:v>64.2</c:v>
                </c:pt>
                <c:pt idx="3">
                  <c:v>49.2</c:v>
                </c:pt>
                <c:pt idx="4">
                  <c:v>36.200000000000003</c:v>
                </c:pt>
                <c:pt idx="5">
                  <c:v>25.2</c:v>
                </c:pt>
                <c:pt idx="6">
                  <c:v>16.2</c:v>
                </c:pt>
                <c:pt idx="7">
                  <c:v>9.1999999999999993</c:v>
                </c:pt>
                <c:pt idx="8">
                  <c:v>4.2</c:v>
                </c:pt>
                <c:pt idx="9">
                  <c:v>1.2</c:v>
                </c:pt>
                <c:pt idx="10">
                  <c:v>0</c:v>
                </c:pt>
                <c:pt idx="11">
                  <c:v>0.7056000402993361</c:v>
                </c:pt>
                <c:pt idx="12">
                  <c:v>-1.3970774909946293</c:v>
                </c:pt>
                <c:pt idx="13">
                  <c:v>2.0605924262087831</c:v>
                </c:pt>
                <c:pt idx="14">
                  <c:v>-2.6828645900021746</c:v>
                </c:pt>
                <c:pt idx="15">
                  <c:v>3.2514392007855841</c:v>
                </c:pt>
                <c:pt idx="16">
                  <c:v>-3.7549362338583805</c:v>
                </c:pt>
                <c:pt idx="17">
                  <c:v>4.1832781926802802</c:v>
                </c:pt>
                <c:pt idx="18">
                  <c:v>-4.5278918100331191</c:v>
                </c:pt>
                <c:pt idx="19">
                  <c:v>4.7818796420225151</c:v>
                </c:pt>
                <c:pt idx="20">
                  <c:v>-4.940158120464309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56643904"/>
        <c:axId val="-858941680"/>
      </c:lineChart>
      <c:catAx>
        <c:axId val="-10566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8941680"/>
        <c:crosses val="autoZero"/>
        <c:auto val="1"/>
        <c:lblAlgn val="ctr"/>
        <c:lblOffset val="100"/>
        <c:noMultiLvlLbl val="0"/>
      </c:catAx>
      <c:valAx>
        <c:axId val="-8589416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56643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'Графики функций'!$B$75</c:f>
              <c:strCache>
                <c:ptCount val="1"/>
                <c:pt idx="0">
                  <c:v>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'Графики функций'!$A$76:$A$88</c:f>
              <c:numCache>
                <c:formatCode>General</c:formatCode>
                <c:ptCount val="1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'Графики функций'!$B$76:$B$88</c:f>
              <c:numCache>
                <c:formatCode>0.00E+00</c:formatCode>
                <c:ptCount val="13"/>
                <c:pt idx="0">
                  <c:v>1.6935087808430286E-5</c:v>
                </c:pt>
                <c:pt idx="1">
                  <c:v>5.0805263425290857E-5</c:v>
                </c:pt>
                <c:pt idx="2">
                  <c:v>1.5241579027587258E-4</c:v>
                </c:pt>
                <c:pt idx="3">
                  <c:v>4.5724737082761773E-4</c:v>
                </c:pt>
                <c:pt idx="4">
                  <c:v>1.3717421124828531E-3</c:v>
                </c:pt>
                <c:pt idx="5">
                  <c:v>4.11522633744856E-3</c:v>
                </c:pt>
                <c:pt idx="6">
                  <c:v>1.2345679012345678E-2</c:v>
                </c:pt>
                <c:pt idx="7">
                  <c:v>3.7037037037037035E-2</c:v>
                </c:pt>
                <c:pt idx="8">
                  <c:v>0.1111111111111111</c:v>
                </c:pt>
                <c:pt idx="9">
                  <c:v>0.33333333333333331</c:v>
                </c:pt>
                <c:pt idx="10">
                  <c:v>1</c:v>
                </c:pt>
                <c:pt idx="11">
                  <c:v>3</c:v>
                </c:pt>
                <c:pt idx="1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7385136"/>
        <c:axId val="-392062128"/>
      </c:scatterChart>
      <c:valAx>
        <c:axId val="-3873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062128"/>
        <c:crosses val="autoZero"/>
        <c:crossBetween val="midCat"/>
      </c:valAx>
      <c:valAx>
        <c:axId val="-392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873851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'Графики функций'!$B$99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'Графики функций'!$A$100:$A$120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'Графики функций'!$B$100:$B$120</c:f>
              <c:numCache>
                <c:formatCode>0.00</c:formatCode>
                <c:ptCount val="21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27728672"/>
        <c:axId val="-386642368"/>
      </c:lineChart>
      <c:catAx>
        <c:axId val="-3277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86642368"/>
        <c:crosses val="autoZero"/>
        <c:auto val="1"/>
        <c:lblAlgn val="ctr"/>
        <c:lblOffset val="100"/>
        <c:noMultiLvlLbl val="0"/>
      </c:catAx>
      <c:valAx>
        <c:axId val="-386642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7728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77</xdr:row>
      <xdr:rowOff>9525</xdr:rowOff>
    </xdr:from>
    <xdr:to>
      <xdr:col>6</xdr:col>
      <xdr:colOff>590550</xdr:colOff>
      <xdr:row>92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F7F17888-3C79-4A49-A237-7C7806A9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5</xdr:row>
      <xdr:rowOff>19050</xdr:rowOff>
    </xdr:from>
    <xdr:to>
      <xdr:col>18</xdr:col>
      <xdr:colOff>523875</xdr:colOff>
      <xdr:row>33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828674</xdr:colOff>
      <xdr:row>44</xdr:row>
      <xdr:rowOff>23811</xdr:rowOff>
    </xdr:from>
    <xdr:to>
      <xdr:col>12</xdr:col>
      <xdr:colOff>238124</xdr:colOff>
      <xdr:row>66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314326</xdr:colOff>
      <xdr:row>69</xdr:row>
      <xdr:rowOff>66675</xdr:rowOff>
    </xdr:from>
    <xdr:to>
      <xdr:col>19</xdr:col>
      <xdr:colOff>38100</xdr:colOff>
      <xdr:row>95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604345</xdr:colOff>
      <xdr:row>1</xdr:row>
      <xdr:rowOff>175390</xdr:rowOff>
    </xdr:from>
    <xdr:to>
      <xdr:col>10</xdr:col>
      <xdr:colOff>289035</xdr:colOff>
      <xdr:row>24</xdr:row>
      <xdr:rowOff>13137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597774</xdr:colOff>
      <xdr:row>25</xdr:row>
      <xdr:rowOff>181960</xdr:rowOff>
    </xdr:from>
    <xdr:to>
      <xdr:col>16</xdr:col>
      <xdr:colOff>183930</xdr:colOff>
      <xdr:row>48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610912</xdr:colOff>
      <xdr:row>49</xdr:row>
      <xdr:rowOff>195097</xdr:rowOff>
    </xdr:from>
    <xdr:to>
      <xdr:col>11</xdr:col>
      <xdr:colOff>597775</xdr:colOff>
      <xdr:row>71</xdr:row>
      <xdr:rowOff>164225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610913</xdr:colOff>
      <xdr:row>74</xdr:row>
      <xdr:rowOff>14452</xdr:rowOff>
    </xdr:from>
    <xdr:to>
      <xdr:col>11</xdr:col>
      <xdr:colOff>499241</xdr:colOff>
      <xdr:row>95</xdr:row>
      <xdr:rowOff>190499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6570</xdr:colOff>
      <xdr:row>98</xdr:row>
      <xdr:rowOff>1314</xdr:rowOff>
    </xdr:from>
    <xdr:to>
      <xdr:col>12</xdr:col>
      <xdr:colOff>407275</xdr:colOff>
      <xdr:row>120</xdr:row>
      <xdr:rowOff>13138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6569</xdr:colOff>
      <xdr:row>121</xdr:row>
      <xdr:rowOff>175390</xdr:rowOff>
    </xdr:from>
    <xdr:to>
      <xdr:col>13</xdr:col>
      <xdr:colOff>591207</xdr:colOff>
      <xdr:row>144</xdr:row>
      <xdr:rowOff>13137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597775</xdr:colOff>
      <xdr:row>145</xdr:row>
      <xdr:rowOff>175391</xdr:rowOff>
    </xdr:from>
    <xdr:to>
      <xdr:col>12</xdr:col>
      <xdr:colOff>144516</xdr:colOff>
      <xdr:row>168</xdr:row>
      <xdr:rowOff>6568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5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6\&#1055;&#1056;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212" t="s">
        <v>6</v>
      </c>
      <c r="B1" s="213"/>
      <c r="C1" s="213"/>
      <c r="D1" s="213"/>
      <c r="E1" s="213"/>
      <c r="F1" s="214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33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34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topLeftCell="A144" zoomScale="145" zoomScaleNormal="145" workbookViewId="0">
      <selection activeCell="Q146" sqref="Q146"/>
    </sheetView>
  </sheetViews>
  <sheetFormatPr defaultRowHeight="15" x14ac:dyDescent="0.25"/>
  <cols>
    <col min="2" max="2" width="8.85546875" bestFit="1" customWidth="1"/>
  </cols>
  <sheetData>
    <row r="1" spans="1:2" ht="21" x14ac:dyDescent="0.35">
      <c r="A1" s="230" t="s">
        <v>208</v>
      </c>
    </row>
    <row r="2" spans="1:2" ht="15.75" x14ac:dyDescent="0.25">
      <c r="A2" s="229" t="s">
        <v>209</v>
      </c>
    </row>
    <row r="3" spans="1:2" x14ac:dyDescent="0.25">
      <c r="A3" s="231" t="s">
        <v>210</v>
      </c>
      <c r="B3" s="231" t="s">
        <v>211</v>
      </c>
    </row>
    <row r="4" spans="1:2" x14ac:dyDescent="0.25">
      <c r="A4" s="231">
        <v>-10</v>
      </c>
      <c r="B4" s="231">
        <f>2*A4^2-0.5*A4-2</f>
        <v>203</v>
      </c>
    </row>
    <row r="5" spans="1:2" x14ac:dyDescent="0.25">
      <c r="A5" s="231">
        <v>-9</v>
      </c>
      <c r="B5" s="231">
        <f t="shared" ref="B5:B24" si="0">2*A5^2-0.5*A5-2</f>
        <v>164.5</v>
      </c>
    </row>
    <row r="6" spans="1:2" x14ac:dyDescent="0.25">
      <c r="A6" s="231">
        <v>-8</v>
      </c>
      <c r="B6" s="231">
        <f t="shared" si="0"/>
        <v>130</v>
      </c>
    </row>
    <row r="7" spans="1:2" x14ac:dyDescent="0.25">
      <c r="A7" s="231">
        <v>-7</v>
      </c>
      <c r="B7" s="231">
        <f t="shared" si="0"/>
        <v>99.5</v>
      </c>
    </row>
    <row r="8" spans="1:2" x14ac:dyDescent="0.25">
      <c r="A8" s="231">
        <v>-6</v>
      </c>
      <c r="B8" s="231">
        <f t="shared" si="0"/>
        <v>73</v>
      </c>
    </row>
    <row r="9" spans="1:2" x14ac:dyDescent="0.25">
      <c r="A9" s="231">
        <v>-5</v>
      </c>
      <c r="B9" s="231">
        <f t="shared" si="0"/>
        <v>50.5</v>
      </c>
    </row>
    <row r="10" spans="1:2" x14ac:dyDescent="0.25">
      <c r="A10" s="231">
        <v>-4</v>
      </c>
      <c r="B10" s="231">
        <f t="shared" si="0"/>
        <v>32</v>
      </c>
    </row>
    <row r="11" spans="1:2" x14ac:dyDescent="0.25">
      <c r="A11" s="231">
        <v>-3</v>
      </c>
      <c r="B11" s="231">
        <f t="shared" si="0"/>
        <v>17.5</v>
      </c>
    </row>
    <row r="12" spans="1:2" x14ac:dyDescent="0.25">
      <c r="A12" s="231">
        <v>-2</v>
      </c>
      <c r="B12" s="231">
        <f t="shared" si="0"/>
        <v>7</v>
      </c>
    </row>
    <row r="13" spans="1:2" x14ac:dyDescent="0.25">
      <c r="A13" s="231">
        <v>-1</v>
      </c>
      <c r="B13" s="231">
        <f t="shared" si="0"/>
        <v>0.5</v>
      </c>
    </row>
    <row r="14" spans="1:2" x14ac:dyDescent="0.25">
      <c r="A14" s="231">
        <v>0</v>
      </c>
      <c r="B14" s="231">
        <f t="shared" si="0"/>
        <v>-2</v>
      </c>
    </row>
    <row r="15" spans="1:2" x14ac:dyDescent="0.25">
      <c r="A15" s="231">
        <v>1</v>
      </c>
      <c r="B15" s="231">
        <f t="shared" si="0"/>
        <v>-0.5</v>
      </c>
    </row>
    <row r="16" spans="1:2" x14ac:dyDescent="0.25">
      <c r="A16" s="231">
        <v>2</v>
      </c>
      <c r="B16" s="231">
        <f t="shared" si="0"/>
        <v>5</v>
      </c>
    </row>
    <row r="17" spans="1:2" x14ac:dyDescent="0.25">
      <c r="A17" s="231">
        <v>3</v>
      </c>
      <c r="B17" s="231">
        <f t="shared" si="0"/>
        <v>14.5</v>
      </c>
    </row>
    <row r="18" spans="1:2" x14ac:dyDescent="0.25">
      <c r="A18" s="231">
        <v>4</v>
      </c>
      <c r="B18" s="231">
        <f t="shared" si="0"/>
        <v>28</v>
      </c>
    </row>
    <row r="19" spans="1:2" x14ac:dyDescent="0.25">
      <c r="A19" s="231">
        <v>5</v>
      </c>
      <c r="B19" s="231">
        <f t="shared" si="0"/>
        <v>45.5</v>
      </c>
    </row>
    <row r="20" spans="1:2" x14ac:dyDescent="0.25">
      <c r="A20" s="231">
        <v>6</v>
      </c>
      <c r="B20" s="231">
        <f t="shared" si="0"/>
        <v>67</v>
      </c>
    </row>
    <row r="21" spans="1:2" x14ac:dyDescent="0.25">
      <c r="A21" s="231">
        <v>7</v>
      </c>
      <c r="B21" s="231">
        <f t="shared" si="0"/>
        <v>92.5</v>
      </c>
    </row>
    <row r="22" spans="1:2" x14ac:dyDescent="0.25">
      <c r="A22" s="231">
        <v>8</v>
      </c>
      <c r="B22" s="231">
        <f t="shared" si="0"/>
        <v>122</v>
      </c>
    </row>
    <row r="23" spans="1:2" x14ac:dyDescent="0.25">
      <c r="A23" s="231">
        <v>9</v>
      </c>
      <c r="B23" s="231">
        <f t="shared" si="0"/>
        <v>155.5</v>
      </c>
    </row>
    <row r="24" spans="1:2" x14ac:dyDescent="0.25">
      <c r="A24" s="231">
        <v>10</v>
      </c>
      <c r="B24" s="231">
        <f t="shared" si="0"/>
        <v>193</v>
      </c>
    </row>
    <row r="26" spans="1:2" ht="15.75" x14ac:dyDescent="0.25">
      <c r="A26" s="229" t="s">
        <v>212</v>
      </c>
    </row>
    <row r="27" spans="1:2" x14ac:dyDescent="0.25">
      <c r="A27" s="231" t="s">
        <v>210</v>
      </c>
      <c r="B27" s="231" t="s">
        <v>211</v>
      </c>
    </row>
    <row r="28" spans="1:2" x14ac:dyDescent="0.25">
      <c r="A28" s="231">
        <v>-10</v>
      </c>
      <c r="B28" s="232">
        <f>2-3*SIN(A28)</f>
        <v>0.36793666733189068</v>
      </c>
    </row>
    <row r="29" spans="1:2" x14ac:dyDescent="0.25">
      <c r="A29" s="231">
        <v>-9</v>
      </c>
      <c r="B29" s="232">
        <f t="shared" ref="B29:B48" si="1">2-3*SIN(A29)</f>
        <v>3.2363554557252696</v>
      </c>
    </row>
    <row r="30" spans="1:2" x14ac:dyDescent="0.25">
      <c r="A30" s="231">
        <v>-8</v>
      </c>
      <c r="B30" s="232">
        <f t="shared" si="1"/>
        <v>4.9680747398701453</v>
      </c>
    </row>
    <row r="31" spans="1:2" x14ac:dyDescent="0.25">
      <c r="A31" s="231">
        <v>-7</v>
      </c>
      <c r="B31" s="232">
        <f t="shared" si="1"/>
        <v>3.9709597961563672</v>
      </c>
    </row>
    <row r="32" spans="1:2" x14ac:dyDescent="0.25">
      <c r="A32" s="231">
        <v>-6</v>
      </c>
      <c r="B32" s="232">
        <f t="shared" si="1"/>
        <v>1.1617535054032224</v>
      </c>
    </row>
    <row r="33" spans="1:2" x14ac:dyDescent="0.25">
      <c r="A33" s="231">
        <v>-5</v>
      </c>
      <c r="B33" s="232">
        <f t="shared" si="1"/>
        <v>-0.87677282398941525</v>
      </c>
    </row>
    <row r="34" spans="1:2" x14ac:dyDescent="0.25">
      <c r="A34" s="231">
        <v>-4</v>
      </c>
      <c r="B34" s="232">
        <f t="shared" si="1"/>
        <v>-0.27040748592378439</v>
      </c>
    </row>
    <row r="35" spans="1:2" x14ac:dyDescent="0.25">
      <c r="A35" s="231">
        <v>-3</v>
      </c>
      <c r="B35" s="232">
        <f t="shared" si="1"/>
        <v>2.4233600241796016</v>
      </c>
    </row>
    <row r="36" spans="1:2" x14ac:dyDescent="0.25">
      <c r="A36" s="231">
        <v>-2</v>
      </c>
      <c r="B36" s="232">
        <f t="shared" si="1"/>
        <v>4.7278922804770449</v>
      </c>
    </row>
    <row r="37" spans="1:2" x14ac:dyDescent="0.25">
      <c r="A37" s="231">
        <v>-1</v>
      </c>
      <c r="B37" s="232">
        <f t="shared" si="1"/>
        <v>4.5244129544236893</v>
      </c>
    </row>
    <row r="38" spans="1:2" x14ac:dyDescent="0.25">
      <c r="A38" s="231">
        <v>0</v>
      </c>
      <c r="B38" s="232">
        <f t="shared" si="1"/>
        <v>2</v>
      </c>
    </row>
    <row r="39" spans="1:2" x14ac:dyDescent="0.25">
      <c r="A39" s="231">
        <v>1</v>
      </c>
      <c r="B39" s="232">
        <f t="shared" si="1"/>
        <v>-0.52441295442368929</v>
      </c>
    </row>
    <row r="40" spans="1:2" x14ac:dyDescent="0.25">
      <c r="A40" s="231">
        <v>2</v>
      </c>
      <c r="B40" s="232">
        <f t="shared" si="1"/>
        <v>-0.72789228047704491</v>
      </c>
    </row>
    <row r="41" spans="1:2" x14ac:dyDescent="0.25">
      <c r="A41" s="231">
        <v>3</v>
      </c>
      <c r="B41" s="232">
        <f t="shared" si="1"/>
        <v>1.5766399758203984</v>
      </c>
    </row>
    <row r="42" spans="1:2" x14ac:dyDescent="0.25">
      <c r="A42" s="231">
        <v>4</v>
      </c>
      <c r="B42" s="232">
        <f t="shared" si="1"/>
        <v>4.2704074859237844</v>
      </c>
    </row>
    <row r="43" spans="1:2" x14ac:dyDescent="0.25">
      <c r="A43" s="231">
        <v>5</v>
      </c>
      <c r="B43" s="232">
        <f t="shared" si="1"/>
        <v>4.8767728239894153</v>
      </c>
    </row>
    <row r="44" spans="1:2" x14ac:dyDescent="0.25">
      <c r="A44" s="231">
        <v>6</v>
      </c>
      <c r="B44" s="232">
        <f t="shared" si="1"/>
        <v>2.8382464945967776</v>
      </c>
    </row>
    <row r="45" spans="1:2" x14ac:dyDescent="0.25">
      <c r="A45" s="231">
        <v>7</v>
      </c>
      <c r="B45" s="232">
        <f t="shared" si="1"/>
        <v>2.9040203843632817E-2</v>
      </c>
    </row>
    <row r="46" spans="1:2" x14ac:dyDescent="0.25">
      <c r="A46" s="231">
        <v>8</v>
      </c>
      <c r="B46" s="232">
        <f t="shared" si="1"/>
        <v>-0.96807473987014525</v>
      </c>
    </row>
    <row r="47" spans="1:2" x14ac:dyDescent="0.25">
      <c r="A47" s="231">
        <v>9</v>
      </c>
      <c r="B47" s="232">
        <f t="shared" si="1"/>
        <v>0.76364454427473016</v>
      </c>
    </row>
    <row r="48" spans="1:2" x14ac:dyDescent="0.25">
      <c r="A48" s="231">
        <v>10</v>
      </c>
      <c r="B48" s="232">
        <f t="shared" si="1"/>
        <v>3.6320633326681095</v>
      </c>
    </row>
    <row r="50" spans="1:2" ht="15.75" x14ac:dyDescent="0.25">
      <c r="A50" s="229" t="s">
        <v>213</v>
      </c>
    </row>
    <row r="51" spans="1:2" x14ac:dyDescent="0.25">
      <c r="A51" s="231" t="s">
        <v>210</v>
      </c>
      <c r="B51" s="231" t="s">
        <v>211</v>
      </c>
    </row>
    <row r="52" spans="1:2" x14ac:dyDescent="0.25">
      <c r="A52" s="231">
        <v>-10</v>
      </c>
      <c r="B52" s="232">
        <f>IF(A52&lt;0,A52^2+0.2,5*SIN(3*A52))</f>
        <v>100.2</v>
      </c>
    </row>
    <row r="53" spans="1:2" x14ac:dyDescent="0.25">
      <c r="A53" s="231">
        <v>-9</v>
      </c>
      <c r="B53" s="232">
        <f t="shared" ref="B53:B72" si="2">IF(A53&lt;0,A53^2+0.2,5*SIN(3*A53))</f>
        <v>81.2</v>
      </c>
    </row>
    <row r="54" spans="1:2" x14ac:dyDescent="0.25">
      <c r="A54" s="231">
        <v>-8</v>
      </c>
      <c r="B54" s="232">
        <f t="shared" si="2"/>
        <v>64.2</v>
      </c>
    </row>
    <row r="55" spans="1:2" x14ac:dyDescent="0.25">
      <c r="A55" s="231">
        <v>-7</v>
      </c>
      <c r="B55" s="232">
        <f t="shared" si="2"/>
        <v>49.2</v>
      </c>
    </row>
    <row r="56" spans="1:2" x14ac:dyDescent="0.25">
      <c r="A56" s="231">
        <v>-6</v>
      </c>
      <c r="B56" s="232">
        <f t="shared" si="2"/>
        <v>36.200000000000003</v>
      </c>
    </row>
    <row r="57" spans="1:2" x14ac:dyDescent="0.25">
      <c r="A57" s="231">
        <v>-5</v>
      </c>
      <c r="B57" s="232">
        <f t="shared" si="2"/>
        <v>25.2</v>
      </c>
    </row>
    <row r="58" spans="1:2" x14ac:dyDescent="0.25">
      <c r="A58" s="231">
        <v>-4</v>
      </c>
      <c r="B58" s="232">
        <f t="shared" si="2"/>
        <v>16.2</v>
      </c>
    </row>
    <row r="59" spans="1:2" x14ac:dyDescent="0.25">
      <c r="A59" s="231">
        <v>-3</v>
      </c>
      <c r="B59" s="232">
        <f t="shared" si="2"/>
        <v>9.1999999999999993</v>
      </c>
    </row>
    <row r="60" spans="1:2" x14ac:dyDescent="0.25">
      <c r="A60" s="231">
        <v>-2</v>
      </c>
      <c r="B60" s="232">
        <f t="shared" si="2"/>
        <v>4.2</v>
      </c>
    </row>
    <row r="61" spans="1:2" x14ac:dyDescent="0.25">
      <c r="A61" s="231">
        <v>-1</v>
      </c>
      <c r="B61" s="232">
        <f t="shared" si="2"/>
        <v>1.2</v>
      </c>
    </row>
    <row r="62" spans="1:2" x14ac:dyDescent="0.25">
      <c r="A62" s="231">
        <v>0</v>
      </c>
      <c r="B62" s="232">
        <f t="shared" si="2"/>
        <v>0</v>
      </c>
    </row>
    <row r="63" spans="1:2" x14ac:dyDescent="0.25">
      <c r="A63" s="231">
        <v>1</v>
      </c>
      <c r="B63" s="232">
        <f t="shared" si="2"/>
        <v>0.7056000402993361</v>
      </c>
    </row>
    <row r="64" spans="1:2" x14ac:dyDescent="0.25">
      <c r="A64" s="231">
        <v>2</v>
      </c>
      <c r="B64" s="232">
        <f t="shared" si="2"/>
        <v>-1.3970774909946293</v>
      </c>
    </row>
    <row r="65" spans="1:2" x14ac:dyDescent="0.25">
      <c r="A65" s="231">
        <v>3</v>
      </c>
      <c r="B65" s="232">
        <f t="shared" si="2"/>
        <v>2.0605924262087831</v>
      </c>
    </row>
    <row r="66" spans="1:2" x14ac:dyDescent="0.25">
      <c r="A66" s="231">
        <v>4</v>
      </c>
      <c r="B66" s="232">
        <f t="shared" si="2"/>
        <v>-2.6828645900021746</v>
      </c>
    </row>
    <row r="67" spans="1:2" x14ac:dyDescent="0.25">
      <c r="A67" s="231">
        <v>5</v>
      </c>
      <c r="B67" s="232">
        <f t="shared" si="2"/>
        <v>3.2514392007855841</v>
      </c>
    </row>
    <row r="68" spans="1:2" x14ac:dyDescent="0.25">
      <c r="A68" s="231">
        <v>6</v>
      </c>
      <c r="B68" s="232">
        <f t="shared" si="2"/>
        <v>-3.7549362338583805</v>
      </c>
    </row>
    <row r="69" spans="1:2" x14ac:dyDescent="0.25">
      <c r="A69" s="231">
        <v>7</v>
      </c>
      <c r="B69" s="232">
        <f t="shared" si="2"/>
        <v>4.1832781926802802</v>
      </c>
    </row>
    <row r="70" spans="1:2" x14ac:dyDescent="0.25">
      <c r="A70" s="231">
        <v>8</v>
      </c>
      <c r="B70" s="232">
        <f t="shared" si="2"/>
        <v>-4.5278918100331191</v>
      </c>
    </row>
    <row r="71" spans="1:2" x14ac:dyDescent="0.25">
      <c r="A71" s="231">
        <v>9</v>
      </c>
      <c r="B71" s="232">
        <f t="shared" si="2"/>
        <v>4.7818796420225151</v>
      </c>
    </row>
    <row r="72" spans="1:2" x14ac:dyDescent="0.25">
      <c r="A72" s="231">
        <v>10</v>
      </c>
      <c r="B72" s="232">
        <f t="shared" si="2"/>
        <v>-4.940158120464309</v>
      </c>
    </row>
    <row r="74" spans="1:2" x14ac:dyDescent="0.25">
      <c r="A74" s="233" t="s">
        <v>214</v>
      </c>
    </row>
    <row r="75" spans="1:2" x14ac:dyDescent="0.25">
      <c r="A75" s="231" t="s">
        <v>210</v>
      </c>
      <c r="B75" s="231" t="s">
        <v>211</v>
      </c>
    </row>
    <row r="76" spans="1:2" x14ac:dyDescent="0.25">
      <c r="A76" s="231">
        <v>-10</v>
      </c>
      <c r="B76" s="234">
        <f>IF(A76&gt;2.5, √(2*A76-5), 3^A76)</f>
        <v>1.6935087808430286E-5</v>
      </c>
    </row>
    <row r="77" spans="1:2" x14ac:dyDescent="0.25">
      <c r="A77" s="231">
        <v>-9</v>
      </c>
      <c r="B77" s="234">
        <f>IF(A77&gt;2.5, √(2*A77-5), 3^A77)</f>
        <v>5.0805263425290857E-5</v>
      </c>
    </row>
    <row r="78" spans="1:2" x14ac:dyDescent="0.25">
      <c r="A78" s="231">
        <v>-8</v>
      </c>
      <c r="B78" s="234">
        <f>IF(A78&gt;2.5, √(2*A78-5), 3^A78)</f>
        <v>1.5241579027587258E-4</v>
      </c>
    </row>
    <row r="79" spans="1:2" x14ac:dyDescent="0.25">
      <c r="A79" s="231">
        <v>-7</v>
      </c>
      <c r="B79" s="234">
        <f>IF(A79&gt;2.5, √(2*A79-5), 3^A79)</f>
        <v>4.5724737082761773E-4</v>
      </c>
    </row>
    <row r="80" spans="1:2" x14ac:dyDescent="0.25">
      <c r="A80" s="231">
        <v>-6</v>
      </c>
      <c r="B80" s="234">
        <f>IF(A80&gt;2.5, √(2*A80-5), 3^A80)</f>
        <v>1.3717421124828531E-3</v>
      </c>
    </row>
    <row r="81" spans="1:2" x14ac:dyDescent="0.25">
      <c r="A81" s="231">
        <v>-5</v>
      </c>
      <c r="B81" s="234">
        <f>IF(A81&gt;2.5, √(2*A81-5), 3^A81)</f>
        <v>4.11522633744856E-3</v>
      </c>
    </row>
    <row r="82" spans="1:2" x14ac:dyDescent="0.25">
      <c r="A82" s="231">
        <v>-4</v>
      </c>
      <c r="B82" s="234">
        <f>IF(A82&gt;2.5, √(2*A82-5), 3^A82)</f>
        <v>1.2345679012345678E-2</v>
      </c>
    </row>
    <row r="83" spans="1:2" x14ac:dyDescent="0.25">
      <c r="A83" s="231">
        <v>-3</v>
      </c>
      <c r="B83" s="234">
        <f>IF(A83&gt;2.5, √(2*A83-5), 3^A83)</f>
        <v>3.7037037037037035E-2</v>
      </c>
    </row>
    <row r="84" spans="1:2" x14ac:dyDescent="0.25">
      <c r="A84" s="231">
        <v>-2</v>
      </c>
      <c r="B84" s="234">
        <f>IF(A84&gt;2.5, √(2*A84-5), 3^A84)</f>
        <v>0.1111111111111111</v>
      </c>
    </row>
    <row r="85" spans="1:2" x14ac:dyDescent="0.25">
      <c r="A85" s="231">
        <v>-1</v>
      </c>
      <c r="B85" s="234">
        <f>IF(A85&gt;2.5, √(2*A85-5), 3^A85)</f>
        <v>0.33333333333333331</v>
      </c>
    </row>
    <row r="86" spans="1:2" x14ac:dyDescent="0.25">
      <c r="A86" s="231">
        <v>0</v>
      </c>
      <c r="B86" s="234">
        <f>IF(A86&gt;2.5, √(2*A86-5), 3^A86)</f>
        <v>1</v>
      </c>
    </row>
    <row r="87" spans="1:2" x14ac:dyDescent="0.25">
      <c r="A87" s="231">
        <v>1</v>
      </c>
      <c r="B87" s="234">
        <f>IF(A87&gt;2.5, √(2*A87-5), 3^A87)</f>
        <v>3</v>
      </c>
    </row>
    <row r="88" spans="1:2" x14ac:dyDescent="0.25">
      <c r="A88" s="231">
        <v>2</v>
      </c>
      <c r="B88" s="234">
        <f>IF(A88&gt;2.5, √(2*A88-5), 3^A88)</f>
        <v>9</v>
      </c>
    </row>
    <row r="89" spans="1:2" x14ac:dyDescent="0.25">
      <c r="A89" s="231">
        <v>3</v>
      </c>
      <c r="B89" s="234" t="e">
        <f ca="1">IF(A89&gt;2.5, √(2*A89-5), 3^A89)</f>
        <v>#NAME?</v>
      </c>
    </row>
    <row r="90" spans="1:2" x14ac:dyDescent="0.25">
      <c r="A90" s="231">
        <v>4</v>
      </c>
      <c r="B90" s="234" t="e">
        <f ca="1">IF(A90&gt;2.5, √(2*A90-5), 3^A90)</f>
        <v>#NAME?</v>
      </c>
    </row>
    <row r="91" spans="1:2" x14ac:dyDescent="0.25">
      <c r="A91" s="231">
        <v>5</v>
      </c>
      <c r="B91" s="234" t="e">
        <f ca="1">IF(A91&gt;2.5, √(2*A91-5), 3^A91)</f>
        <v>#NAME?</v>
      </c>
    </row>
    <row r="92" spans="1:2" x14ac:dyDescent="0.25">
      <c r="A92" s="231">
        <v>6</v>
      </c>
      <c r="B92" s="234" t="e">
        <f ca="1">IF(A92&gt;2.5, √(2*A92-5), 3^A92)</f>
        <v>#NAME?</v>
      </c>
    </row>
    <row r="93" spans="1:2" x14ac:dyDescent="0.25">
      <c r="A93" s="231">
        <v>7</v>
      </c>
      <c r="B93" s="234" t="e">
        <f ca="1">IF(A93&gt;2.5, √(2*A93-5), 3^A93)</f>
        <v>#NAME?</v>
      </c>
    </row>
    <row r="94" spans="1:2" x14ac:dyDescent="0.25">
      <c r="A94" s="231">
        <v>8</v>
      </c>
      <c r="B94" s="234" t="e">
        <f ca="1">IF(A94&gt;2.5, √(2*A94-5), 3^A94)</f>
        <v>#NAME?</v>
      </c>
    </row>
    <row r="95" spans="1:2" x14ac:dyDescent="0.25">
      <c r="A95" s="231">
        <v>9</v>
      </c>
      <c r="B95" s="234" t="e">
        <f ca="1">IF(A95&gt;2.5, √(2*A95-5), 3^A95)</f>
        <v>#NAME?</v>
      </c>
    </row>
    <row r="96" spans="1:2" x14ac:dyDescent="0.25">
      <c r="A96" s="231">
        <v>10</v>
      </c>
      <c r="B96" s="234" t="e">
        <f ca="1">IF(A96&gt;2.5, √(2*A96-5), 3^A96)</f>
        <v>#NAME?</v>
      </c>
    </row>
    <row r="98" spans="1:2" x14ac:dyDescent="0.25">
      <c r="A98" s="228" t="s">
        <v>215</v>
      </c>
    </row>
    <row r="99" spans="1:2" x14ac:dyDescent="0.25">
      <c r="A99" s="231" t="s">
        <v>210</v>
      </c>
      <c r="B99" s="231" t="s">
        <v>211</v>
      </c>
    </row>
    <row r="100" spans="1:2" x14ac:dyDescent="0.25">
      <c r="A100" s="231">
        <v>-10</v>
      </c>
      <c r="B100" s="232">
        <f>SIN(A100)</f>
        <v>0.54402111088936977</v>
      </c>
    </row>
    <row r="101" spans="1:2" x14ac:dyDescent="0.25">
      <c r="A101" s="231">
        <v>-9</v>
      </c>
      <c r="B101" s="232">
        <f t="shared" ref="B101:B120" si="3">SIN(A101)</f>
        <v>-0.41211848524175659</v>
      </c>
    </row>
    <row r="102" spans="1:2" x14ac:dyDescent="0.25">
      <c r="A102" s="231">
        <v>-8</v>
      </c>
      <c r="B102" s="232">
        <f t="shared" si="3"/>
        <v>-0.98935824662338179</v>
      </c>
    </row>
    <row r="103" spans="1:2" x14ac:dyDescent="0.25">
      <c r="A103" s="231">
        <v>-7</v>
      </c>
      <c r="B103" s="232">
        <f t="shared" si="3"/>
        <v>-0.65698659871878906</v>
      </c>
    </row>
    <row r="104" spans="1:2" x14ac:dyDescent="0.25">
      <c r="A104" s="231">
        <v>-6</v>
      </c>
      <c r="B104" s="232">
        <f t="shared" si="3"/>
        <v>0.27941549819892586</v>
      </c>
    </row>
    <row r="105" spans="1:2" x14ac:dyDescent="0.25">
      <c r="A105" s="231">
        <v>-5</v>
      </c>
      <c r="B105" s="232">
        <f t="shared" si="3"/>
        <v>0.95892427466313845</v>
      </c>
    </row>
    <row r="106" spans="1:2" x14ac:dyDescent="0.25">
      <c r="A106" s="231">
        <v>-4</v>
      </c>
      <c r="B106" s="232">
        <f t="shared" si="3"/>
        <v>0.7568024953079282</v>
      </c>
    </row>
    <row r="107" spans="1:2" x14ac:dyDescent="0.25">
      <c r="A107" s="231">
        <v>-3</v>
      </c>
      <c r="B107" s="232">
        <f t="shared" si="3"/>
        <v>-0.14112000805986721</v>
      </c>
    </row>
    <row r="108" spans="1:2" x14ac:dyDescent="0.25">
      <c r="A108" s="231">
        <v>-2</v>
      </c>
      <c r="B108" s="232">
        <f t="shared" si="3"/>
        <v>-0.90929742682568171</v>
      </c>
    </row>
    <row r="109" spans="1:2" x14ac:dyDescent="0.25">
      <c r="A109" s="231">
        <v>-1</v>
      </c>
      <c r="B109" s="232">
        <f t="shared" si="3"/>
        <v>-0.8414709848078965</v>
      </c>
    </row>
    <row r="110" spans="1:2" x14ac:dyDescent="0.25">
      <c r="A110" s="231">
        <v>0</v>
      </c>
      <c r="B110" s="232">
        <f t="shared" si="3"/>
        <v>0</v>
      </c>
    </row>
    <row r="111" spans="1:2" x14ac:dyDescent="0.25">
      <c r="A111" s="231">
        <v>1</v>
      </c>
      <c r="B111" s="232">
        <f t="shared" si="3"/>
        <v>0.8414709848078965</v>
      </c>
    </row>
    <row r="112" spans="1:2" x14ac:dyDescent="0.25">
      <c r="A112" s="231">
        <v>2</v>
      </c>
      <c r="B112" s="232">
        <f t="shared" si="3"/>
        <v>0.90929742682568171</v>
      </c>
    </row>
    <row r="113" spans="1:2" x14ac:dyDescent="0.25">
      <c r="A113" s="231">
        <v>3</v>
      </c>
      <c r="B113" s="232">
        <f t="shared" si="3"/>
        <v>0.14112000805986721</v>
      </c>
    </row>
    <row r="114" spans="1:2" x14ac:dyDescent="0.25">
      <c r="A114" s="231">
        <v>4</v>
      </c>
      <c r="B114" s="232">
        <f t="shared" si="3"/>
        <v>-0.7568024953079282</v>
      </c>
    </row>
    <row r="115" spans="1:2" x14ac:dyDescent="0.25">
      <c r="A115" s="231">
        <v>5</v>
      </c>
      <c r="B115" s="232">
        <f t="shared" si="3"/>
        <v>-0.95892427466313845</v>
      </c>
    </row>
    <row r="116" spans="1:2" x14ac:dyDescent="0.25">
      <c r="A116" s="231">
        <v>6</v>
      </c>
      <c r="B116" s="232">
        <f t="shared" si="3"/>
        <v>-0.27941549819892586</v>
      </c>
    </row>
    <row r="117" spans="1:2" x14ac:dyDescent="0.25">
      <c r="A117" s="231">
        <v>7</v>
      </c>
      <c r="B117" s="232">
        <f t="shared" si="3"/>
        <v>0.65698659871878906</v>
      </c>
    </row>
    <row r="118" spans="1:2" x14ac:dyDescent="0.25">
      <c r="A118" s="231">
        <v>8</v>
      </c>
      <c r="B118" s="232">
        <f t="shared" si="3"/>
        <v>0.98935824662338179</v>
      </c>
    </row>
    <row r="119" spans="1:2" x14ac:dyDescent="0.25">
      <c r="A119" s="231">
        <v>9</v>
      </c>
      <c r="B119" s="232">
        <f t="shared" si="3"/>
        <v>0.41211848524175659</v>
      </c>
    </row>
    <row r="120" spans="1:2" x14ac:dyDescent="0.25">
      <c r="A120" s="231">
        <v>10</v>
      </c>
      <c r="B120" s="232">
        <f t="shared" si="3"/>
        <v>-0.54402111088936977</v>
      </c>
    </row>
    <row r="122" spans="1:2" x14ac:dyDescent="0.25">
      <c r="A122" s="228" t="s">
        <v>216</v>
      </c>
    </row>
    <row r="123" spans="1:2" x14ac:dyDescent="0.25">
      <c r="A123" s="231" t="s">
        <v>210</v>
      </c>
      <c r="B123" s="231" t="s">
        <v>211</v>
      </c>
    </row>
    <row r="124" spans="1:2" x14ac:dyDescent="0.25">
      <c r="A124" s="231">
        <v>-10</v>
      </c>
      <c r="B124" s="232">
        <f>COS(A124)</f>
        <v>-0.83907152907645244</v>
      </c>
    </row>
    <row r="125" spans="1:2" x14ac:dyDescent="0.25">
      <c r="A125" s="231">
        <v>-9</v>
      </c>
      <c r="B125" s="232">
        <f t="shared" ref="B125:B144" si="4">COS(A125)</f>
        <v>-0.91113026188467694</v>
      </c>
    </row>
    <row r="126" spans="1:2" x14ac:dyDescent="0.25">
      <c r="A126" s="231">
        <v>-8</v>
      </c>
      <c r="B126" s="232">
        <f t="shared" si="4"/>
        <v>-0.14550003380861354</v>
      </c>
    </row>
    <row r="127" spans="1:2" x14ac:dyDescent="0.25">
      <c r="A127" s="231">
        <v>-7</v>
      </c>
      <c r="B127" s="232">
        <f t="shared" si="4"/>
        <v>0.7539022543433046</v>
      </c>
    </row>
    <row r="128" spans="1:2" x14ac:dyDescent="0.25">
      <c r="A128" s="231">
        <v>-6</v>
      </c>
      <c r="B128" s="232">
        <f t="shared" si="4"/>
        <v>0.96017028665036597</v>
      </c>
    </row>
    <row r="129" spans="1:2" x14ac:dyDescent="0.25">
      <c r="A129" s="231">
        <v>-5</v>
      </c>
      <c r="B129" s="232">
        <f t="shared" si="4"/>
        <v>0.28366218546322625</v>
      </c>
    </row>
    <row r="130" spans="1:2" x14ac:dyDescent="0.25">
      <c r="A130" s="231">
        <v>-4</v>
      </c>
      <c r="B130" s="232">
        <f t="shared" si="4"/>
        <v>-0.65364362086361194</v>
      </c>
    </row>
    <row r="131" spans="1:2" x14ac:dyDescent="0.25">
      <c r="A131" s="231">
        <v>-3</v>
      </c>
      <c r="B131" s="232">
        <f t="shared" si="4"/>
        <v>-0.98999249660044542</v>
      </c>
    </row>
    <row r="132" spans="1:2" x14ac:dyDescent="0.25">
      <c r="A132" s="231">
        <v>-2</v>
      </c>
      <c r="B132" s="232">
        <f t="shared" si="4"/>
        <v>-0.41614683654714241</v>
      </c>
    </row>
    <row r="133" spans="1:2" x14ac:dyDescent="0.25">
      <c r="A133" s="231">
        <v>-1</v>
      </c>
      <c r="B133" s="232">
        <f t="shared" si="4"/>
        <v>0.54030230586813977</v>
      </c>
    </row>
    <row r="134" spans="1:2" x14ac:dyDescent="0.25">
      <c r="A134" s="231">
        <v>0</v>
      </c>
      <c r="B134" s="232">
        <f t="shared" si="4"/>
        <v>1</v>
      </c>
    </row>
    <row r="135" spans="1:2" x14ac:dyDescent="0.25">
      <c r="A135" s="231">
        <v>1</v>
      </c>
      <c r="B135" s="232">
        <f t="shared" si="4"/>
        <v>0.54030230586813977</v>
      </c>
    </row>
    <row r="136" spans="1:2" x14ac:dyDescent="0.25">
      <c r="A136" s="231">
        <v>2</v>
      </c>
      <c r="B136" s="232">
        <f t="shared" si="4"/>
        <v>-0.41614683654714241</v>
      </c>
    </row>
    <row r="137" spans="1:2" x14ac:dyDescent="0.25">
      <c r="A137" s="231">
        <v>3</v>
      </c>
      <c r="B137" s="232">
        <f t="shared" si="4"/>
        <v>-0.98999249660044542</v>
      </c>
    </row>
    <row r="138" spans="1:2" x14ac:dyDescent="0.25">
      <c r="A138" s="231">
        <v>4</v>
      </c>
      <c r="B138" s="232">
        <f t="shared" si="4"/>
        <v>-0.65364362086361194</v>
      </c>
    </row>
    <row r="139" spans="1:2" x14ac:dyDescent="0.25">
      <c r="A139" s="231">
        <v>5</v>
      </c>
      <c r="B139" s="232">
        <f t="shared" si="4"/>
        <v>0.28366218546322625</v>
      </c>
    </row>
    <row r="140" spans="1:2" x14ac:dyDescent="0.25">
      <c r="A140" s="231">
        <v>6</v>
      </c>
      <c r="B140" s="232">
        <f t="shared" si="4"/>
        <v>0.96017028665036597</v>
      </c>
    </row>
    <row r="141" spans="1:2" x14ac:dyDescent="0.25">
      <c r="A141" s="231">
        <v>7</v>
      </c>
      <c r="B141" s="232">
        <f t="shared" si="4"/>
        <v>0.7539022543433046</v>
      </c>
    </row>
    <row r="142" spans="1:2" x14ac:dyDescent="0.25">
      <c r="A142" s="231">
        <v>8</v>
      </c>
      <c r="B142" s="232">
        <f t="shared" si="4"/>
        <v>-0.14550003380861354</v>
      </c>
    </row>
    <row r="143" spans="1:2" x14ac:dyDescent="0.25">
      <c r="A143" s="231">
        <v>9</v>
      </c>
      <c r="B143" s="232">
        <f t="shared" si="4"/>
        <v>-0.91113026188467694</v>
      </c>
    </row>
    <row r="144" spans="1:2" x14ac:dyDescent="0.25">
      <c r="A144" s="231">
        <v>10</v>
      </c>
      <c r="B144" s="232">
        <f t="shared" si="4"/>
        <v>-0.83907152907645244</v>
      </c>
    </row>
    <row r="146" spans="1:2" x14ac:dyDescent="0.25">
      <c r="A146" s="228" t="s">
        <v>217</v>
      </c>
    </row>
    <row r="147" spans="1:2" x14ac:dyDescent="0.25">
      <c r="A147" s="231" t="s">
        <v>210</v>
      </c>
      <c r="B147" s="231" t="s">
        <v>211</v>
      </c>
    </row>
    <row r="148" spans="1:2" x14ac:dyDescent="0.25">
      <c r="A148" s="231">
        <v>-10</v>
      </c>
      <c r="B148" s="231">
        <f>2*A148^2+2*A148-5</f>
        <v>175</v>
      </c>
    </row>
    <row r="149" spans="1:2" x14ac:dyDescent="0.25">
      <c r="A149" s="231">
        <v>-9</v>
      </c>
      <c r="B149" s="231">
        <f t="shared" ref="B149:B168" si="5">2*A149^2+2*A149-5</f>
        <v>139</v>
      </c>
    </row>
    <row r="150" spans="1:2" x14ac:dyDescent="0.25">
      <c r="A150" s="231">
        <v>-8</v>
      </c>
      <c r="B150" s="231">
        <f t="shared" si="5"/>
        <v>107</v>
      </c>
    </row>
    <row r="151" spans="1:2" x14ac:dyDescent="0.25">
      <c r="A151" s="231">
        <v>-7</v>
      </c>
      <c r="B151" s="231">
        <f t="shared" si="5"/>
        <v>79</v>
      </c>
    </row>
    <row r="152" spans="1:2" x14ac:dyDescent="0.25">
      <c r="A152" s="231">
        <v>-6</v>
      </c>
      <c r="B152" s="231">
        <f t="shared" si="5"/>
        <v>55</v>
      </c>
    </row>
    <row r="153" spans="1:2" x14ac:dyDescent="0.25">
      <c r="A153" s="231">
        <v>-5</v>
      </c>
      <c r="B153" s="231">
        <f t="shared" si="5"/>
        <v>35</v>
      </c>
    </row>
    <row r="154" spans="1:2" x14ac:dyDescent="0.25">
      <c r="A154" s="231">
        <v>-4</v>
      </c>
      <c r="B154" s="231">
        <f t="shared" si="5"/>
        <v>19</v>
      </c>
    </row>
    <row r="155" spans="1:2" x14ac:dyDescent="0.25">
      <c r="A155" s="231">
        <v>-3</v>
      </c>
      <c r="B155" s="231">
        <f t="shared" si="5"/>
        <v>7</v>
      </c>
    </row>
    <row r="156" spans="1:2" x14ac:dyDescent="0.25">
      <c r="A156" s="231">
        <v>-2</v>
      </c>
      <c r="B156" s="231">
        <f t="shared" si="5"/>
        <v>-1</v>
      </c>
    </row>
    <row r="157" spans="1:2" x14ac:dyDescent="0.25">
      <c r="A157" s="231">
        <v>-1</v>
      </c>
      <c r="B157" s="231">
        <f t="shared" si="5"/>
        <v>-5</v>
      </c>
    </row>
    <row r="158" spans="1:2" x14ac:dyDescent="0.25">
      <c r="A158" s="231">
        <v>0</v>
      </c>
      <c r="B158" s="231">
        <f t="shared" si="5"/>
        <v>-5</v>
      </c>
    </row>
    <row r="159" spans="1:2" x14ac:dyDescent="0.25">
      <c r="A159" s="231">
        <v>1</v>
      </c>
      <c r="B159" s="231">
        <f t="shared" si="5"/>
        <v>-1</v>
      </c>
    </row>
    <row r="160" spans="1:2" x14ac:dyDescent="0.25">
      <c r="A160" s="231">
        <v>2</v>
      </c>
      <c r="B160" s="231">
        <f t="shared" si="5"/>
        <v>7</v>
      </c>
    </row>
    <row r="161" spans="1:2" x14ac:dyDescent="0.25">
      <c r="A161" s="231">
        <v>3</v>
      </c>
      <c r="B161" s="231">
        <f t="shared" si="5"/>
        <v>19</v>
      </c>
    </row>
    <row r="162" spans="1:2" x14ac:dyDescent="0.25">
      <c r="A162" s="231">
        <v>4</v>
      </c>
      <c r="B162" s="231">
        <f t="shared" si="5"/>
        <v>35</v>
      </c>
    </row>
    <row r="163" spans="1:2" x14ac:dyDescent="0.25">
      <c r="A163" s="231">
        <v>5</v>
      </c>
      <c r="B163" s="231">
        <f t="shared" si="5"/>
        <v>55</v>
      </c>
    </row>
    <row r="164" spans="1:2" x14ac:dyDescent="0.25">
      <c r="A164" s="231">
        <v>6</v>
      </c>
      <c r="B164" s="231">
        <f t="shared" si="5"/>
        <v>79</v>
      </c>
    </row>
    <row r="165" spans="1:2" x14ac:dyDescent="0.25">
      <c r="A165" s="231">
        <v>7</v>
      </c>
      <c r="B165" s="231">
        <f t="shared" si="5"/>
        <v>107</v>
      </c>
    </row>
    <row r="166" spans="1:2" x14ac:dyDescent="0.25">
      <c r="A166" s="231">
        <v>8</v>
      </c>
      <c r="B166" s="231">
        <f t="shared" si="5"/>
        <v>139</v>
      </c>
    </row>
    <row r="167" spans="1:2" x14ac:dyDescent="0.25">
      <c r="A167" s="231">
        <v>9</v>
      </c>
      <c r="B167" s="231">
        <f t="shared" si="5"/>
        <v>175</v>
      </c>
    </row>
    <row r="168" spans="1:2" x14ac:dyDescent="0.25">
      <c r="A168" s="231">
        <v>10</v>
      </c>
      <c r="B168" s="231">
        <f t="shared" si="5"/>
        <v>215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215"/>
      <c r="C19" s="215"/>
      <c r="D19" s="215"/>
      <c r="E19" s="215"/>
      <c r="F19" s="215"/>
      <c r="G19" s="215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90"/>
      <c r="J1" s="89"/>
      <c r="K1" s="89"/>
      <c r="L1" s="89"/>
      <c r="M1" s="89"/>
      <c r="N1" s="12"/>
      <c r="O1" s="12"/>
      <c r="P1" s="12"/>
    </row>
    <row r="2" spans="1:16" ht="16.5" customHeight="1" thickTop="1" x14ac:dyDescent="0.25">
      <c r="A2" s="91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6" ht="16.5" customHeight="1" x14ac:dyDescent="0.2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6" ht="16.5" customHeight="1" x14ac:dyDescent="0.25">
      <c r="A4" s="93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</row>
    <row r="5" spans="1:16" s="17" customFormat="1" ht="43.5" customHeight="1" x14ac:dyDescent="0.25">
      <c r="A5" s="94" t="s">
        <v>39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6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6" ht="15" x14ac:dyDescent="0.2">
      <c r="A7" s="92"/>
      <c r="B7" s="224" t="s">
        <v>40</v>
      </c>
      <c r="C7" s="225"/>
      <c r="D7" s="225"/>
      <c r="E7" s="225"/>
      <c r="F7" s="225"/>
      <c r="G7" s="225"/>
      <c r="H7" s="96" t="s">
        <v>41</v>
      </c>
      <c r="I7" s="92"/>
      <c r="J7" s="92"/>
      <c r="K7" s="92"/>
      <c r="L7" s="92"/>
      <c r="M7" s="92"/>
    </row>
    <row r="8" spans="1:16" ht="15" x14ac:dyDescent="0.2">
      <c r="A8" s="92"/>
      <c r="B8" s="97">
        <v>21</v>
      </c>
      <c r="C8" s="95">
        <v>-156</v>
      </c>
      <c r="D8" s="95">
        <v>120</v>
      </c>
      <c r="E8" s="95">
        <v>45</v>
      </c>
      <c r="F8" s="95">
        <v>98</v>
      </c>
      <c r="G8" s="95">
        <v>21</v>
      </c>
      <c r="H8" s="126">
        <f>SUM(B8:G8)</f>
        <v>149</v>
      </c>
      <c r="I8" s="92"/>
      <c r="J8" s="92"/>
      <c r="K8" s="92"/>
      <c r="L8" s="92"/>
      <c r="M8" s="92"/>
    </row>
    <row r="9" spans="1:16" ht="1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6" ht="15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6" ht="15" x14ac:dyDescent="0.2">
      <c r="A11" s="92"/>
      <c r="B11" s="98"/>
      <c r="C11" s="99" t="s">
        <v>40</v>
      </c>
      <c r="D11" s="96">
        <v>78</v>
      </c>
      <c r="E11" s="92"/>
      <c r="F11" s="92"/>
      <c r="G11" s="92"/>
      <c r="H11" s="92"/>
      <c r="I11" s="92"/>
      <c r="J11" s="92"/>
      <c r="K11" s="92"/>
      <c r="L11" s="92"/>
      <c r="M11" s="92"/>
    </row>
    <row r="12" spans="1:16" ht="15" x14ac:dyDescent="0.2">
      <c r="A12" s="92"/>
      <c r="B12" s="100"/>
      <c r="C12" s="101"/>
      <c r="D12" s="102">
        <v>21</v>
      </c>
      <c r="E12" s="92"/>
      <c r="F12" s="92"/>
      <c r="G12" s="92"/>
      <c r="H12" s="92"/>
      <c r="I12" s="92"/>
      <c r="J12" s="92"/>
      <c r="K12" s="92"/>
      <c r="L12" s="92"/>
      <c r="M12" s="92"/>
    </row>
    <row r="13" spans="1:16" ht="15" x14ac:dyDescent="0.2">
      <c r="A13" s="92"/>
      <c r="B13" s="100"/>
      <c r="C13" s="101"/>
      <c r="D13" s="102">
        <v>-52</v>
      </c>
      <c r="E13" s="92"/>
      <c r="F13" s="92"/>
      <c r="G13" s="92"/>
      <c r="H13" s="92"/>
      <c r="I13" s="92"/>
      <c r="J13" s="92"/>
      <c r="K13" s="92"/>
      <c r="L13" s="92"/>
      <c r="M13" s="92"/>
    </row>
    <row r="14" spans="1:16" ht="15" x14ac:dyDescent="0.2">
      <c r="A14" s="92"/>
      <c r="B14" s="100"/>
      <c r="C14" s="101"/>
      <c r="D14" s="102">
        <v>320</v>
      </c>
      <c r="E14" s="92"/>
      <c r="F14" s="92"/>
      <c r="G14" s="92"/>
      <c r="H14" s="92"/>
      <c r="I14" s="92"/>
      <c r="J14" s="92"/>
      <c r="K14" s="92"/>
      <c r="L14" s="92"/>
      <c r="M14" s="92"/>
    </row>
    <row r="15" spans="1:16" ht="15" x14ac:dyDescent="0.2">
      <c r="A15" s="92"/>
      <c r="B15" s="100"/>
      <c r="C15" s="101"/>
      <c r="D15" s="102">
        <v>22</v>
      </c>
      <c r="E15" s="92"/>
      <c r="F15" s="92"/>
      <c r="G15" s="92"/>
      <c r="H15" s="92"/>
      <c r="I15" s="92"/>
      <c r="J15" s="92"/>
      <c r="K15" s="92"/>
      <c r="L15" s="92"/>
      <c r="M15" s="92"/>
    </row>
    <row r="16" spans="1:16" ht="15" x14ac:dyDescent="0.2">
      <c r="A16" s="92"/>
      <c r="B16" s="97"/>
      <c r="C16" s="103" t="s">
        <v>41</v>
      </c>
      <c r="D16" s="127">
        <f>SUM(D11:D15)</f>
        <v>389</v>
      </c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5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s="17" customFormat="1" ht="15.75" x14ac:dyDescent="0.25">
      <c r="A18" s="94" t="s">
        <v>42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x14ac:dyDescent="0.2">
      <c r="A20" s="92"/>
      <c r="B20" s="224" t="s">
        <v>40</v>
      </c>
      <c r="C20" s="225"/>
      <c r="D20" s="225"/>
      <c r="E20" s="226"/>
      <c r="F20" s="92"/>
      <c r="G20" s="92"/>
      <c r="H20" s="92"/>
      <c r="I20" s="92"/>
      <c r="J20" s="92"/>
      <c r="K20" s="92"/>
      <c r="L20" s="92"/>
      <c r="M20" s="92"/>
    </row>
    <row r="21" spans="1:13" ht="15" x14ac:dyDescent="0.2">
      <c r="A21" s="92"/>
      <c r="B21" s="100">
        <v>13</v>
      </c>
      <c r="C21" s="101">
        <v>21</v>
      </c>
      <c r="D21" s="101">
        <v>-1</v>
      </c>
      <c r="E21" s="102">
        <v>22</v>
      </c>
      <c r="F21" s="92"/>
      <c r="G21" s="92"/>
      <c r="H21" s="92"/>
      <c r="I21" s="92"/>
      <c r="J21" s="92"/>
      <c r="K21" s="92"/>
      <c r="L21" s="92"/>
      <c r="M21" s="92"/>
    </row>
    <row r="22" spans="1:13" ht="15" x14ac:dyDescent="0.2">
      <c r="A22" s="92"/>
      <c r="B22" s="100">
        <v>0.5</v>
      </c>
      <c r="C22" s="101">
        <v>32</v>
      </c>
      <c r="D22" s="101">
        <v>55</v>
      </c>
      <c r="E22" s="102">
        <v>33</v>
      </c>
      <c r="F22" s="92"/>
      <c r="G22" s="92"/>
      <c r="H22" s="92"/>
      <c r="I22" s="92"/>
      <c r="J22" s="92"/>
      <c r="K22" s="92"/>
      <c r="L22" s="92"/>
      <c r="M22" s="92"/>
    </row>
    <row r="23" spans="1:13" ht="15" x14ac:dyDescent="0.2">
      <c r="A23" s="92"/>
      <c r="B23" s="100">
        <v>65</v>
      </c>
      <c r="C23" s="101">
        <v>73</v>
      </c>
      <c r="D23" s="101">
        <v>-9</v>
      </c>
      <c r="E23" s="105"/>
      <c r="F23" s="92"/>
      <c r="G23" s="92"/>
      <c r="H23" s="92"/>
      <c r="I23" s="92"/>
      <c r="J23" s="92"/>
      <c r="K23" s="92"/>
      <c r="L23" s="92"/>
      <c r="M23" s="92"/>
    </row>
    <row r="24" spans="1:13" ht="15" x14ac:dyDescent="0.2">
      <c r="A24" s="92"/>
      <c r="B24" s="97">
        <v>79</v>
      </c>
      <c r="C24" s="95">
        <v>62</v>
      </c>
      <c r="D24" s="95">
        <v>0.2</v>
      </c>
      <c r="E24" s="106"/>
      <c r="F24" s="92"/>
      <c r="G24" s="92"/>
      <c r="H24" s="92"/>
      <c r="I24" s="92"/>
      <c r="J24" s="92"/>
      <c r="K24" s="92"/>
      <c r="L24" s="92"/>
      <c r="M24" s="92"/>
    </row>
    <row r="25" spans="1:13" ht="15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15.75" x14ac:dyDescent="0.25">
      <c r="A26" s="92"/>
      <c r="B26" s="128">
        <f>SUM(B21:E24)</f>
        <v>445.7</v>
      </c>
      <c r="C26" s="92" t="s">
        <v>43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15" x14ac:dyDescent="0.2">
      <c r="A27" s="92"/>
      <c r="B27" s="92"/>
      <c r="C27" s="101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.75" x14ac:dyDescent="0.25">
      <c r="A28" s="92"/>
      <c r="B28" s="129">
        <f>MIN(B21:E24)</f>
        <v>-9</v>
      </c>
      <c r="C28" s="92" t="s">
        <v>44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15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15.75" x14ac:dyDescent="0.25">
      <c r="A30" s="92"/>
      <c r="B30" s="125">
        <f>MAX(B21:E24)</f>
        <v>79</v>
      </c>
      <c r="C30" s="92" t="s">
        <v>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x14ac:dyDescent="0.25">
      <c r="A32" s="92"/>
      <c r="B32" s="131">
        <f>AVERAGE(B21:E24)</f>
        <v>31.835714285714285</v>
      </c>
      <c r="C32" s="92" t="s">
        <v>46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15" x14ac:dyDescent="0.2">
      <c r="A33" s="92"/>
      <c r="B33" s="92"/>
      <c r="C33" s="92" t="s">
        <v>47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ht="1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ht="15.75" x14ac:dyDescent="0.25">
      <c r="A35" s="92"/>
      <c r="B35" s="132">
        <f>PRODUCT(D21:D24)</f>
        <v>99</v>
      </c>
      <c r="C35" s="92" t="s">
        <v>48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ht="15" x14ac:dyDescent="0.2">
      <c r="A36" s="92"/>
      <c r="B36" s="101"/>
      <c r="C36" s="92" t="s">
        <v>49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ht="15" x14ac:dyDescent="0.2">
      <c r="A37" s="92"/>
      <c r="B37" s="10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ht="15" x14ac:dyDescent="0.2">
      <c r="A38" s="92"/>
      <c r="B38" s="92" t="s">
        <v>50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17" customFormat="1" ht="15.75" x14ac:dyDescent="0.25">
      <c r="A40" s="94" t="s">
        <v>51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1:13" s="108" customFormat="1" ht="15.75" x14ac:dyDescent="0.25">
      <c r="A41" s="107"/>
      <c r="B41" s="107" t="s">
        <v>82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  <row r="42" spans="1:13" ht="15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</row>
    <row r="43" spans="1:13" ht="15" x14ac:dyDescent="0.2">
      <c r="A43" s="92"/>
      <c r="B43" s="92" t="s">
        <v>52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ht="15" x14ac:dyDescent="0.2">
      <c r="A44" s="92"/>
      <c r="B44" s="10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ht="15" x14ac:dyDescent="0.2">
      <c r="A45" s="92"/>
      <c r="B45" s="109"/>
      <c r="C45" s="110" t="s">
        <v>53</v>
      </c>
      <c r="D45" s="111" t="s">
        <v>54</v>
      </c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5" x14ac:dyDescent="0.2">
      <c r="A46" s="92"/>
      <c r="B46" s="112">
        <v>22</v>
      </c>
      <c r="C46" s="130" t="b">
        <f>ISNONTEXT(B46)</f>
        <v>1</v>
      </c>
      <c r="D46" s="130" t="b">
        <f>ISTEXT(B46)</f>
        <v>0</v>
      </c>
      <c r="E46" s="92"/>
      <c r="F46" s="92"/>
      <c r="G46" s="92"/>
      <c r="H46" s="92"/>
      <c r="I46" s="92"/>
      <c r="J46" s="92"/>
      <c r="K46" s="92"/>
      <c r="L46" s="92"/>
      <c r="M46" s="92"/>
    </row>
    <row r="47" spans="1:13" ht="15" x14ac:dyDescent="0.2">
      <c r="A47" s="92"/>
      <c r="B47" s="113" t="s">
        <v>55</v>
      </c>
      <c r="C47" s="130" t="b">
        <f t="shared" ref="C47:C49" si="0">ISNONTEXT(B47)</f>
        <v>0</v>
      </c>
      <c r="D47" s="130" t="b">
        <f t="shared" ref="D47:D49" si="1">ISTEXT(B47)</f>
        <v>1</v>
      </c>
      <c r="E47" s="92"/>
      <c r="F47" s="92"/>
      <c r="G47" s="92"/>
      <c r="H47" s="92"/>
      <c r="I47" s="92"/>
      <c r="J47" s="92"/>
      <c r="K47" s="92"/>
      <c r="L47" s="92"/>
      <c r="M47" s="92"/>
    </row>
    <row r="48" spans="1:13" ht="15" x14ac:dyDescent="0.2">
      <c r="A48" s="92"/>
      <c r="B48" s="113">
        <v>33</v>
      </c>
      <c r="C48" s="130" t="b">
        <f t="shared" si="0"/>
        <v>1</v>
      </c>
      <c r="D48" s="130" t="b">
        <f t="shared" si="1"/>
        <v>0</v>
      </c>
      <c r="E48" s="92"/>
      <c r="F48" s="92"/>
      <c r="G48" s="92"/>
      <c r="H48" s="92"/>
      <c r="I48" s="92"/>
      <c r="J48" s="92"/>
      <c r="K48" s="92"/>
      <c r="L48" s="92"/>
      <c r="M48" s="92"/>
    </row>
    <row r="49" spans="1:13" ht="15" x14ac:dyDescent="0.2">
      <c r="A49" s="92"/>
      <c r="B49" s="114" t="s">
        <v>56</v>
      </c>
      <c r="C49" s="130" t="b">
        <f t="shared" si="0"/>
        <v>0</v>
      </c>
      <c r="D49" s="130" t="b">
        <f t="shared" si="1"/>
        <v>1</v>
      </c>
      <c r="E49" s="92"/>
      <c r="F49" s="92"/>
      <c r="G49" s="92"/>
      <c r="H49" s="92"/>
      <c r="I49" s="92"/>
      <c r="J49" s="92"/>
      <c r="K49" s="92"/>
      <c r="L49" s="92"/>
      <c r="M49" s="92"/>
    </row>
    <row r="50" spans="1:13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17" customFormat="1" ht="15.75" x14ac:dyDescent="0.25">
      <c r="A51" s="94" t="s">
        <v>57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13" s="18" customFormat="1" ht="15.75" x14ac:dyDescent="0.25">
      <c r="A52" s="1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5" x14ac:dyDescent="0.2">
      <c r="A53" s="92"/>
      <c r="B53" s="92" t="s">
        <v>58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ht="15.75" x14ac:dyDescent="0.25">
      <c r="A54" s="92"/>
      <c r="B54" s="92" t="s">
        <v>59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ht="15.75" x14ac:dyDescent="0.25">
      <c r="A55" s="92"/>
      <c r="B55" s="92" t="s">
        <v>60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ht="1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15" x14ac:dyDescent="0.2">
      <c r="A57" s="92"/>
      <c r="B57" s="222" t="s">
        <v>61</v>
      </c>
      <c r="C57" s="227" t="s">
        <v>62</v>
      </c>
      <c r="D57" s="227"/>
      <c r="E57" s="227"/>
      <c r="F57" s="227"/>
      <c r="G57" s="222" t="s">
        <v>63</v>
      </c>
      <c r="H57" s="222" t="s">
        <v>64</v>
      </c>
      <c r="I57" s="92"/>
      <c r="J57" s="92"/>
      <c r="K57" s="92"/>
      <c r="L57" s="92"/>
      <c r="M57" s="92"/>
    </row>
    <row r="58" spans="1:13" ht="15" x14ac:dyDescent="0.2">
      <c r="A58" s="92"/>
      <c r="B58" s="223"/>
      <c r="C58" s="104" t="s">
        <v>65</v>
      </c>
      <c r="D58" s="104" t="s">
        <v>66</v>
      </c>
      <c r="E58" s="104" t="s">
        <v>67</v>
      </c>
      <c r="F58" s="104" t="s">
        <v>68</v>
      </c>
      <c r="G58" s="223"/>
      <c r="H58" s="223"/>
      <c r="I58" s="92"/>
      <c r="J58" s="92"/>
      <c r="K58" s="92"/>
      <c r="L58" s="92"/>
      <c r="M58" s="92"/>
    </row>
    <row r="59" spans="1:13" ht="15" x14ac:dyDescent="0.2">
      <c r="A59" s="92"/>
      <c r="B59" s="104" t="s">
        <v>69</v>
      </c>
      <c r="C59" s="104">
        <v>100000</v>
      </c>
      <c r="D59" s="104">
        <v>20000</v>
      </c>
      <c r="E59" s="104">
        <v>0</v>
      </c>
      <c r="F59" s="104">
        <v>80000</v>
      </c>
      <c r="G59" s="104">
        <f>SUM(C59:F59)</f>
        <v>200000</v>
      </c>
      <c r="H59" s="130" t="str">
        <f>IF($G$64&gt;G59, "Менеджера наказать!", "Менеджера премировать!")</f>
        <v>Менеджера наказать!</v>
      </c>
      <c r="I59" s="92"/>
      <c r="J59" s="92"/>
      <c r="K59" s="92"/>
      <c r="L59" s="92"/>
      <c r="M59" s="92"/>
    </row>
    <row r="60" spans="1:13" ht="15" x14ac:dyDescent="0.2">
      <c r="A60" s="92"/>
      <c r="B60" s="104" t="s">
        <v>70</v>
      </c>
      <c r="C60" s="104">
        <v>150000</v>
      </c>
      <c r="D60" s="104">
        <v>0</v>
      </c>
      <c r="E60" s="104">
        <v>69000</v>
      </c>
      <c r="F60" s="104">
        <v>78000</v>
      </c>
      <c r="G60" s="104">
        <f>SUM(C60:F60)</f>
        <v>297000</v>
      </c>
      <c r="H60" s="130" t="str">
        <f t="shared" ref="H60:H63" si="2">IF($G$64&gt;G60, "Менеджера наказать!", "Менеджера премировать!")</f>
        <v>Менеджера наказать!</v>
      </c>
      <c r="I60" s="92"/>
      <c r="J60" s="92"/>
      <c r="K60" s="92"/>
      <c r="L60" s="92"/>
      <c r="M60" s="92"/>
    </row>
    <row r="61" spans="1:13" ht="15" x14ac:dyDescent="0.2">
      <c r="A61" s="92"/>
      <c r="B61" s="104" t="s">
        <v>71</v>
      </c>
      <c r="C61" s="104">
        <v>20000</v>
      </c>
      <c r="D61" s="104">
        <v>150000</v>
      </c>
      <c r="E61" s="104">
        <v>58000</v>
      </c>
      <c r="F61" s="104">
        <v>900000</v>
      </c>
      <c r="G61" s="104">
        <f>SUM(C61:F61)</f>
        <v>1128000</v>
      </c>
      <c r="H61" s="130" t="str">
        <f t="shared" si="2"/>
        <v>Менеджера премировать!</v>
      </c>
      <c r="I61" s="92"/>
      <c r="J61" s="92"/>
      <c r="K61" s="92"/>
      <c r="L61" s="92"/>
      <c r="M61" s="92"/>
    </row>
    <row r="62" spans="1:13" ht="15" x14ac:dyDescent="0.2">
      <c r="A62" s="92"/>
      <c r="B62" s="104" t="s">
        <v>72</v>
      </c>
      <c r="C62" s="104">
        <v>15000</v>
      </c>
      <c r="D62" s="104">
        <v>56000</v>
      </c>
      <c r="E62" s="104">
        <v>90000</v>
      </c>
      <c r="F62" s="104">
        <v>84000</v>
      </c>
      <c r="G62" s="104">
        <f>SUM(C62:F62)</f>
        <v>245000</v>
      </c>
      <c r="H62" s="130" t="str">
        <f t="shared" si="2"/>
        <v>Менеджера наказать!</v>
      </c>
      <c r="I62" s="92"/>
      <c r="J62" s="92"/>
      <c r="K62" s="92"/>
      <c r="L62" s="92"/>
      <c r="M62" s="92"/>
    </row>
    <row r="63" spans="1:13" ht="15" x14ac:dyDescent="0.2">
      <c r="A63" s="92"/>
      <c r="B63" s="104" t="s">
        <v>73</v>
      </c>
      <c r="C63" s="104">
        <v>80000</v>
      </c>
      <c r="D63" s="104">
        <v>2500</v>
      </c>
      <c r="E63" s="104">
        <v>100000</v>
      </c>
      <c r="F63" s="104">
        <v>60000</v>
      </c>
      <c r="G63" s="104">
        <f>SUM(C63:F63)</f>
        <v>242500</v>
      </c>
      <c r="H63" s="130" t="str">
        <f t="shared" si="2"/>
        <v>Менеджера наказать!</v>
      </c>
      <c r="I63" s="92"/>
      <c r="J63" s="92"/>
      <c r="K63" s="92"/>
      <c r="L63" s="92"/>
      <c r="M63" s="92"/>
    </row>
    <row r="64" spans="1:13" ht="15" x14ac:dyDescent="0.2">
      <c r="A64" s="92"/>
      <c r="B64" s="218" t="s">
        <v>74</v>
      </c>
      <c r="C64" s="219"/>
      <c r="D64" s="219"/>
      <c r="E64" s="219"/>
      <c r="F64" s="220"/>
      <c r="G64" s="130">
        <f>AVERAGE(G59:G63)</f>
        <v>422500</v>
      </c>
      <c r="H64" s="104"/>
      <c r="I64" s="92"/>
      <c r="J64" s="92"/>
      <c r="K64" s="92"/>
      <c r="L64" s="92"/>
      <c r="M64" s="92"/>
    </row>
    <row r="65" spans="1:13" ht="15" x14ac:dyDescent="0.2">
      <c r="A65" s="92"/>
      <c r="B65" s="116"/>
      <c r="C65" s="116"/>
      <c r="D65" s="116"/>
      <c r="E65" s="116"/>
      <c r="F65" s="116"/>
      <c r="G65" s="101"/>
      <c r="H65" s="101"/>
      <c r="I65" s="92"/>
      <c r="J65" s="92"/>
      <c r="K65" s="92"/>
      <c r="L65" s="92"/>
      <c r="M65" s="92"/>
    </row>
    <row r="66" spans="1:13" ht="13.5" customHeight="1" x14ac:dyDescent="0.2">
      <c r="A66" s="92" t="s">
        <v>75</v>
      </c>
      <c r="B66" s="116"/>
      <c r="C66" s="116"/>
      <c r="D66" s="116"/>
      <c r="E66" s="116"/>
      <c r="F66" s="116"/>
      <c r="G66" s="101"/>
      <c r="H66" s="101"/>
      <c r="I66" s="92"/>
      <c r="J66" s="92"/>
      <c r="K66" s="92"/>
      <c r="L66" s="92"/>
      <c r="M66" s="92"/>
    </row>
    <row r="67" spans="1:13" s="17" customFormat="1" ht="30.75" customHeight="1" x14ac:dyDescent="0.25">
      <c r="A67" s="94" t="s">
        <v>76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ht="1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3" ht="15.75" x14ac:dyDescent="0.25">
      <c r="A69" s="92"/>
      <c r="B69" s="92" t="s">
        <v>77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x14ac:dyDescent="0.25">
      <c r="A70" s="92"/>
      <c r="B70" s="92" t="s">
        <v>78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3" ht="15" x14ac:dyDescent="0.2">
      <c r="A71" s="92"/>
      <c r="B71" s="92" t="s">
        <v>79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3" ht="1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17" customFormat="1" ht="15.75" x14ac:dyDescent="0.25">
      <c r="A73" s="94" t="s">
        <v>80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1:13" ht="1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3" s="17" customFormat="1" ht="15.75" x14ac:dyDescent="0.25">
      <c r="A75" s="94" t="s">
        <v>81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17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217"/>
      <c r="C81" s="217"/>
      <c r="D81" s="217"/>
      <c r="E81" s="217"/>
      <c r="F81" s="217"/>
      <c r="G81" s="217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18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18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18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17"/>
      <c r="B92" s="15"/>
      <c r="C92" s="15"/>
      <c r="D92" s="15"/>
      <c r="E92" s="217"/>
      <c r="F92" s="217"/>
      <c r="G92" s="217"/>
      <c r="H92" s="217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17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17"/>
      <c r="B98" s="15"/>
      <c r="C98" s="119"/>
      <c r="D98" s="15"/>
      <c r="E98" s="15"/>
      <c r="F98" s="15"/>
      <c r="G98" s="15"/>
      <c r="H98" s="15"/>
      <c r="I98" s="15"/>
      <c r="J98" s="15"/>
    </row>
    <row r="99" spans="1:10" x14ac:dyDescent="0.2">
      <c r="A99" s="117"/>
      <c r="B99" s="15"/>
      <c r="C99" s="119"/>
      <c r="D99" s="15"/>
      <c r="E99" s="15"/>
      <c r="F99" s="15"/>
      <c r="G99" s="15"/>
      <c r="H99" s="15"/>
      <c r="I99" s="15"/>
      <c r="J99" s="15"/>
    </row>
    <row r="100" spans="1:10" x14ac:dyDescent="0.2">
      <c r="A100" s="117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17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17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17"/>
      <c r="B103" s="15"/>
      <c r="C103" s="120"/>
      <c r="D103" s="120"/>
      <c r="E103" s="15"/>
      <c r="F103" s="15"/>
      <c r="G103" s="15"/>
      <c r="H103" s="15"/>
      <c r="I103" s="15"/>
      <c r="J103" s="15"/>
    </row>
    <row r="104" spans="1:10" x14ac:dyDescent="0.2">
      <c r="A104" s="117"/>
      <c r="B104" s="120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17"/>
      <c r="B105" s="120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17"/>
      <c r="B106" s="120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17"/>
      <c r="B107" s="120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17"/>
      <c r="B108" s="15"/>
      <c r="C108" s="120"/>
      <c r="D108" s="15"/>
      <c r="E108" s="15"/>
      <c r="F108" s="15"/>
      <c r="G108" s="15"/>
      <c r="H108" s="15"/>
      <c r="I108" s="15"/>
      <c r="J108" s="15"/>
    </row>
    <row r="109" spans="1:10" x14ac:dyDescent="0.2">
      <c r="A109" s="117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17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221"/>
      <c r="C112" s="221"/>
      <c r="D112" s="221"/>
      <c r="E112" s="221"/>
      <c r="F112" s="221"/>
      <c r="G112" s="221"/>
      <c r="H112" s="221"/>
      <c r="I112" s="15"/>
      <c r="J112" s="15"/>
    </row>
    <row r="113" spans="1:10" x14ac:dyDescent="0.2">
      <c r="A113" s="15"/>
      <c r="B113" s="221"/>
      <c r="C113" s="121"/>
      <c r="D113" s="121"/>
      <c r="E113" s="121"/>
      <c r="F113" s="121"/>
      <c r="G113" s="221"/>
      <c r="H113" s="221"/>
      <c r="I113" s="15"/>
      <c r="J113" s="15"/>
    </row>
    <row r="114" spans="1:10" x14ac:dyDescent="0.2">
      <c r="A114" s="15"/>
      <c r="B114" s="121"/>
      <c r="C114" s="121"/>
      <c r="D114" s="121"/>
      <c r="E114" s="121"/>
      <c r="F114" s="121"/>
      <c r="G114" s="121"/>
      <c r="H114" s="121"/>
      <c r="I114" s="15"/>
      <c r="J114" s="15"/>
    </row>
    <row r="115" spans="1:10" x14ac:dyDescent="0.2">
      <c r="A115" s="15"/>
      <c r="B115" s="121"/>
      <c r="C115" s="121"/>
      <c r="D115" s="121"/>
      <c r="E115" s="121"/>
      <c r="F115" s="121"/>
      <c r="G115" s="121"/>
      <c r="H115" s="121"/>
      <c r="I115" s="15"/>
      <c r="J115" s="15"/>
    </row>
    <row r="116" spans="1:10" x14ac:dyDescent="0.2">
      <c r="A116" s="15"/>
      <c r="B116" s="121"/>
      <c r="C116" s="121"/>
      <c r="D116" s="121"/>
      <c r="E116" s="121"/>
      <c r="F116" s="121"/>
      <c r="G116" s="121"/>
      <c r="H116" s="121"/>
      <c r="I116" s="15"/>
      <c r="J116" s="15"/>
    </row>
    <row r="117" spans="1:10" x14ac:dyDescent="0.2">
      <c r="A117" s="15"/>
      <c r="B117" s="121"/>
      <c r="C117" s="121"/>
      <c r="D117" s="121"/>
      <c r="E117" s="121"/>
      <c r="F117" s="121"/>
      <c r="G117" s="121"/>
      <c r="H117" s="121"/>
      <c r="I117" s="15"/>
      <c r="J117" s="15"/>
    </row>
    <row r="118" spans="1:10" x14ac:dyDescent="0.2">
      <c r="A118" s="15"/>
      <c r="B118" s="121"/>
      <c r="C118" s="121"/>
      <c r="D118" s="121"/>
      <c r="E118" s="121"/>
      <c r="F118" s="121"/>
      <c r="G118" s="121"/>
      <c r="H118" s="121"/>
      <c r="I118" s="15"/>
      <c r="J118" s="15"/>
    </row>
    <row r="119" spans="1:10" x14ac:dyDescent="0.2">
      <c r="A119" s="15"/>
      <c r="B119" s="216"/>
      <c r="C119" s="216"/>
      <c r="D119" s="216"/>
      <c r="E119" s="216"/>
      <c r="F119" s="216"/>
      <c r="G119" s="121"/>
      <c r="H119" s="121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17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217"/>
      <c r="C123" s="217"/>
      <c r="D123" s="217"/>
      <c r="E123" s="217"/>
      <c r="F123" s="217"/>
      <c r="G123" s="217"/>
      <c r="H123" s="217"/>
      <c r="I123" s="15"/>
      <c r="J123" s="15"/>
    </row>
    <row r="124" spans="1:10" x14ac:dyDescent="0.2">
      <c r="A124" s="15"/>
      <c r="B124" s="122"/>
      <c r="C124" s="122"/>
      <c r="D124" s="122"/>
      <c r="E124" s="122"/>
      <c r="F124" s="122"/>
      <c r="G124" s="122"/>
      <c r="H124" s="122"/>
      <c r="I124" s="15"/>
      <c r="J124" s="15"/>
    </row>
    <row r="125" spans="1:10" x14ac:dyDescent="0.2">
      <c r="A125" s="15"/>
      <c r="B125" s="121"/>
      <c r="C125" s="123"/>
      <c r="D125" s="121"/>
      <c r="E125" s="121"/>
      <c r="F125" s="121"/>
      <c r="G125" s="121"/>
      <c r="H125" s="121"/>
      <c r="I125" s="15"/>
      <c r="J125" s="15"/>
    </row>
    <row r="126" spans="1:10" x14ac:dyDescent="0.2">
      <c r="A126" s="15"/>
      <c r="B126" s="121"/>
      <c r="C126" s="123"/>
      <c r="D126" s="121"/>
      <c r="E126" s="121"/>
      <c r="F126" s="121"/>
      <c r="G126" s="121"/>
      <c r="H126" s="121"/>
      <c r="I126" s="15"/>
      <c r="J126" s="15"/>
    </row>
    <row r="127" spans="1:10" x14ac:dyDescent="0.2">
      <c r="A127" s="15"/>
      <c r="B127" s="121"/>
      <c r="C127" s="123"/>
      <c r="D127" s="121"/>
      <c r="E127" s="121"/>
      <c r="F127" s="121"/>
      <c r="G127" s="121"/>
      <c r="H127" s="121"/>
      <c r="I127" s="15"/>
      <c r="J127" s="15"/>
    </row>
    <row r="128" spans="1:10" x14ac:dyDescent="0.2">
      <c r="A128" s="15"/>
      <c r="B128" s="121"/>
      <c r="C128" s="123"/>
      <c r="D128" s="121"/>
      <c r="E128" s="121"/>
      <c r="F128" s="121"/>
      <c r="G128" s="121"/>
      <c r="H128" s="121"/>
      <c r="I128" s="15"/>
      <c r="J128" s="15"/>
    </row>
    <row r="129" spans="1:10" x14ac:dyDescent="0.2">
      <c r="A129" s="15"/>
      <c r="B129" s="121"/>
      <c r="C129" s="123"/>
      <c r="D129" s="121"/>
      <c r="E129" s="121"/>
      <c r="F129" s="121"/>
      <c r="G129" s="121"/>
      <c r="H129" s="121"/>
      <c r="I129" s="15"/>
      <c r="J129" s="15"/>
    </row>
    <row r="130" spans="1:10" x14ac:dyDescent="0.2">
      <c r="A130" s="15"/>
      <c r="B130" s="121"/>
      <c r="C130" s="123"/>
      <c r="D130" s="121"/>
      <c r="E130" s="121"/>
      <c r="F130" s="121"/>
      <c r="G130" s="121"/>
      <c r="H130" s="121"/>
      <c r="I130" s="15"/>
      <c r="J130" s="15"/>
    </row>
    <row r="131" spans="1:10" x14ac:dyDescent="0.2">
      <c r="A131" s="15"/>
      <c r="B131" s="121"/>
      <c r="C131" s="123"/>
      <c r="D131" s="121"/>
      <c r="E131" s="121"/>
      <c r="F131" s="121"/>
      <c r="G131" s="121"/>
      <c r="H131" s="121"/>
      <c r="I131" s="15"/>
      <c r="J131" s="15"/>
    </row>
    <row r="132" spans="1:10" x14ac:dyDescent="0.2">
      <c r="A132" s="15"/>
      <c r="B132" s="121"/>
      <c r="C132" s="123"/>
      <c r="D132" s="121"/>
      <c r="E132" s="121"/>
      <c r="F132" s="121"/>
      <c r="G132" s="121"/>
      <c r="H132" s="121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18"/>
      <c r="E134" s="124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H57:H58"/>
    <mergeCell ref="B7:G7"/>
    <mergeCell ref="B20:E20"/>
    <mergeCell ref="B57:B58"/>
    <mergeCell ref="C57:F57"/>
    <mergeCell ref="G57:G58"/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showGridLines="0" workbookViewId="0">
      <selection activeCell="J50" sqref="J50"/>
    </sheetView>
  </sheetViews>
  <sheetFormatPr defaultRowHeight="12.75" x14ac:dyDescent="0.2"/>
  <cols>
    <col min="1" max="1" width="10" style="13" customWidth="1"/>
    <col min="2" max="2" width="23.85546875" style="13" customWidth="1"/>
    <col min="3" max="3" width="6.28515625" style="13" customWidth="1"/>
    <col min="4" max="4" width="9.28515625" style="13" customWidth="1"/>
    <col min="5" max="5" width="13.28515625" style="13" customWidth="1"/>
    <col min="6" max="6" width="13.140625" style="13" bestFit="1" customWidth="1"/>
    <col min="7" max="7" width="13" style="13" customWidth="1"/>
    <col min="8" max="10" width="13.140625" style="13" bestFit="1" customWidth="1"/>
    <col min="11" max="16384" width="9.140625" style="13"/>
  </cols>
  <sheetData>
    <row r="1" spans="1:12" ht="15.75" thickBot="1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</row>
    <row r="2" spans="1:12" ht="18.75" customHeight="1" thickTop="1" x14ac:dyDescent="0.2">
      <c r="A2" s="30" t="s">
        <v>86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">
      <c r="A3" s="30" t="s">
        <v>87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17" customFormat="1" ht="47.25" customHeight="1" x14ac:dyDescent="0.25">
      <c r="A4" s="25" t="s">
        <v>88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8" customFormat="1" ht="15.75" x14ac:dyDescent="0.25">
      <c r="A5" s="13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2" s="18" customFormat="1" ht="15.75" x14ac:dyDescent="0.25">
      <c r="A6" s="137"/>
      <c r="B6" s="30"/>
      <c r="C6" s="27"/>
      <c r="D6" s="27"/>
      <c r="E6" s="27"/>
      <c r="F6" s="27"/>
      <c r="G6" s="27"/>
      <c r="H6" s="27"/>
      <c r="I6" s="27"/>
      <c r="J6" s="27"/>
      <c r="K6" s="27"/>
    </row>
    <row r="7" spans="1:12" s="18" customFormat="1" ht="15.75" x14ac:dyDescent="0.25">
      <c r="A7" s="137"/>
      <c r="B7" s="3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1:12" s="18" customFormat="1" ht="15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s="18" customFormat="1" ht="15.75" x14ac:dyDescent="0.25">
      <c r="A9" s="137"/>
      <c r="B9" s="138"/>
      <c r="C9" s="139"/>
      <c r="D9" s="139"/>
      <c r="E9" s="140" t="s">
        <v>90</v>
      </c>
      <c r="F9" s="140" t="s">
        <v>91</v>
      </c>
      <c r="G9" s="140" t="s">
        <v>92</v>
      </c>
      <c r="H9" s="140" t="s">
        <v>93</v>
      </c>
      <c r="I9" s="140" t="s">
        <v>94</v>
      </c>
      <c r="J9" s="141" t="s">
        <v>95</v>
      </c>
      <c r="K9" s="27"/>
    </row>
    <row r="10" spans="1:12" s="18" customFormat="1" ht="15.75" x14ac:dyDescent="0.25">
      <c r="A10" s="137"/>
      <c r="B10" s="45" t="s">
        <v>96</v>
      </c>
      <c r="C10" s="27"/>
      <c r="D10" s="27"/>
      <c r="E10" s="142">
        <v>4358</v>
      </c>
      <c r="F10" s="142">
        <v>4658</v>
      </c>
      <c r="G10" s="142">
        <v>2568</v>
      </c>
      <c r="H10" s="142">
        <v>2214</v>
      </c>
      <c r="I10" s="142">
        <v>2645</v>
      </c>
      <c r="J10" s="143">
        <v>5541</v>
      </c>
      <c r="K10" s="27"/>
    </row>
    <row r="11" spans="1:12" s="18" customFormat="1" ht="15.75" x14ac:dyDescent="0.25">
      <c r="A11" s="137"/>
      <c r="B11" s="45" t="s">
        <v>97</v>
      </c>
      <c r="C11" s="27"/>
      <c r="D11" s="27"/>
      <c r="E11" s="142">
        <v>4251</v>
      </c>
      <c r="F11" s="142">
        <v>4257</v>
      </c>
      <c r="G11" s="142">
        <v>2355</v>
      </c>
      <c r="H11" s="142">
        <v>2277</v>
      </c>
      <c r="I11" s="142">
        <v>2478</v>
      </c>
      <c r="J11" s="143">
        <v>3564</v>
      </c>
      <c r="K11" s="27"/>
    </row>
    <row r="12" spans="1:12" s="18" customFormat="1" ht="15.75" x14ac:dyDescent="0.25">
      <c r="A12" s="137"/>
      <c r="B12" s="45" t="s">
        <v>98</v>
      </c>
      <c r="C12" s="27"/>
      <c r="D12" s="27"/>
      <c r="E12" s="142">
        <v>4875</v>
      </c>
      <c r="F12" s="142">
        <v>4658</v>
      </c>
      <c r="G12" s="142">
        <v>2388</v>
      </c>
      <c r="H12" s="142">
        <v>2456</v>
      </c>
      <c r="I12" s="142">
        <v>2000</v>
      </c>
      <c r="J12" s="143">
        <v>3008</v>
      </c>
      <c r="K12" s="27"/>
    </row>
    <row r="13" spans="1:12" s="18" customFormat="1" ht="15.75" x14ac:dyDescent="0.25">
      <c r="A13" s="137"/>
      <c r="B13" s="45" t="s">
        <v>99</v>
      </c>
      <c r="C13" s="27"/>
      <c r="D13" s="27"/>
      <c r="E13" s="142">
        <v>4701</v>
      </c>
      <c r="F13" s="142">
        <v>4089</v>
      </c>
      <c r="G13" s="142">
        <v>2014</v>
      </c>
      <c r="H13" s="142">
        <v>2557</v>
      </c>
      <c r="I13" s="142">
        <v>3557</v>
      </c>
      <c r="J13" s="143">
        <v>1000</v>
      </c>
      <c r="K13" s="27"/>
    </row>
    <row r="14" spans="1:12" s="18" customFormat="1" ht="15.75" x14ac:dyDescent="0.25">
      <c r="A14" s="137"/>
      <c r="B14" s="45" t="s">
        <v>100</v>
      </c>
      <c r="C14" s="27"/>
      <c r="D14" s="27"/>
      <c r="E14" s="142">
        <v>4358</v>
      </c>
      <c r="F14" s="142">
        <v>4558</v>
      </c>
      <c r="G14" s="142">
        <v>2211</v>
      </c>
      <c r="H14" s="142">
        <v>2080</v>
      </c>
      <c r="I14" s="142">
        <v>3783</v>
      </c>
      <c r="J14" s="143">
        <v>3654</v>
      </c>
      <c r="K14" s="27"/>
    </row>
    <row r="15" spans="1:12" s="18" customFormat="1" ht="15.75" x14ac:dyDescent="0.25">
      <c r="A15" s="137"/>
      <c r="B15" s="45"/>
      <c r="C15" s="30"/>
      <c r="D15" s="144" t="s">
        <v>101</v>
      </c>
      <c r="E15" s="145">
        <f>AVERAGE([0]!usa)</f>
        <v>4508.6000000000004</v>
      </c>
      <c r="F15" s="145">
        <f>AVERAGE(can)</f>
        <v>4444</v>
      </c>
      <c r="G15" s="145">
        <f>AVERAGE(mex)</f>
        <v>2307.1999999999998</v>
      </c>
      <c r="H15" s="145">
        <f>AVERAGE(sing)</f>
        <v>2316.8000000000002</v>
      </c>
      <c r="I15" s="145">
        <f>AVERAGE(austr)</f>
        <v>2892.6</v>
      </c>
      <c r="J15" s="145">
        <f>AVERAGE(angl)</f>
        <v>3353.4</v>
      </c>
      <c r="K15" s="27"/>
    </row>
    <row r="16" spans="1:12" s="18" customFormat="1" ht="15.75" x14ac:dyDescent="0.25">
      <c r="A16" s="137"/>
      <c r="B16" s="46"/>
      <c r="C16" s="26"/>
      <c r="D16" s="146" t="s">
        <v>102</v>
      </c>
      <c r="E16" s="147">
        <f>SUM(usa)+SUM(usa)*$C$17</f>
        <v>24797.3</v>
      </c>
      <c r="F16" s="147">
        <f>SUM(can)+SUM(can)*$C$17</f>
        <v>24442</v>
      </c>
      <c r="G16" s="147">
        <f>SUM(mex)+SUM(mex)*$C$17</f>
        <v>12689.6</v>
      </c>
      <c r="H16" s="147">
        <f>SUM(sing)+SUM(sing)*$C$17</f>
        <v>12742.4</v>
      </c>
      <c r="I16" s="147">
        <f>SUM(austr)+SUM(austr)*$C$17</f>
        <v>15909.3</v>
      </c>
      <c r="J16" s="147">
        <f>SUM(angl)+SUM(angl)*$C$17</f>
        <v>18443.7</v>
      </c>
      <c r="K16" s="27"/>
    </row>
    <row r="17" spans="1:11" s="18" customFormat="1" ht="15" x14ac:dyDescent="0.2">
      <c r="A17" s="27"/>
      <c r="B17" s="148" t="s">
        <v>103</v>
      </c>
      <c r="C17" s="149">
        <v>0.1</v>
      </c>
      <c r="D17" s="27"/>
      <c r="E17" s="27"/>
      <c r="F17" s="27"/>
      <c r="G17" s="27"/>
      <c r="H17" s="27"/>
      <c r="I17" s="27"/>
      <c r="J17" s="27"/>
      <c r="K17" s="27"/>
    </row>
    <row r="18" spans="1:11" ht="15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s="17" customFormat="1" ht="15.75" x14ac:dyDescent="0.25">
      <c r="A19" s="25" t="s">
        <v>104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7" customFormat="1" ht="15.75" x14ac:dyDescent="0.25">
      <c r="A22" s="25" t="s">
        <v>105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s="17" customFormat="1" ht="15.75" x14ac:dyDescent="0.25">
      <c r="A25" s="25" t="s">
        <v>124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" x14ac:dyDescent="0.2">
      <c r="A27" s="30"/>
      <c r="B27" s="30" t="s">
        <v>106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5" x14ac:dyDescent="0.2">
      <c r="A28" s="30"/>
      <c r="B28" s="30" t="s">
        <v>107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5" x14ac:dyDescent="0.2">
      <c r="A29" s="30"/>
      <c r="B29" s="30" t="s">
        <v>108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x14ac:dyDescent="0.2">
      <c r="A30" s="30"/>
      <c r="B30" s="30"/>
      <c r="C30" s="30"/>
      <c r="D30" s="30"/>
      <c r="E30" s="30"/>
      <c r="F30" s="30"/>
      <c r="G30" s="30" t="s">
        <v>109</v>
      </c>
      <c r="H30" s="30"/>
      <c r="I30" s="30"/>
      <c r="J30" s="30"/>
      <c r="K30" s="30"/>
    </row>
    <row r="31" spans="1:11" ht="15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s="17" customFormat="1" ht="15.75" x14ac:dyDescent="0.25">
      <c r="A32" s="25" t="s">
        <v>110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ht="15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2" s="17" customFormat="1" ht="15.75" x14ac:dyDescent="0.25">
      <c r="A34" s="25" t="s">
        <v>111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2" ht="15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2" ht="15" x14ac:dyDescent="0.2">
      <c r="A36" s="30"/>
      <c r="B36" s="30" t="s">
        <v>112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ht="15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2" ht="15" x14ac:dyDescent="0.2">
      <c r="A38" s="30"/>
      <c r="B38" s="138" t="s">
        <v>113</v>
      </c>
      <c r="C38" s="139" t="s">
        <v>114</v>
      </c>
      <c r="D38" s="139" t="s">
        <v>115</v>
      </c>
      <c r="E38" s="150" t="s">
        <v>116</v>
      </c>
      <c r="F38" s="30"/>
      <c r="G38" s="30"/>
      <c r="H38" s="30"/>
      <c r="I38" s="30"/>
      <c r="J38" s="30"/>
      <c r="K38" s="30"/>
    </row>
    <row r="39" spans="1:12" ht="15" x14ac:dyDescent="0.2">
      <c r="A39" s="30"/>
      <c r="B39" s="45" t="s">
        <v>117</v>
      </c>
      <c r="C39" s="27">
        <v>80</v>
      </c>
      <c r="D39" s="27">
        <v>-1</v>
      </c>
      <c r="E39" s="36">
        <f>C39*D39</f>
        <v>-80</v>
      </c>
      <c r="F39" s="30"/>
      <c r="G39" s="30"/>
      <c r="H39" s="30"/>
      <c r="I39" s="30"/>
      <c r="J39" s="30"/>
      <c r="K39" s="30"/>
    </row>
    <row r="40" spans="1:12" ht="15" x14ac:dyDescent="0.2">
      <c r="A40" s="30"/>
      <c r="B40" s="45" t="s">
        <v>118</v>
      </c>
      <c r="C40" s="27">
        <v>45</v>
      </c>
      <c r="D40" s="27">
        <v>13</v>
      </c>
      <c r="E40" s="36">
        <f t="shared" ref="E40:E45" si="0">C40*D40</f>
        <v>585</v>
      </c>
      <c r="F40" s="30"/>
      <c r="G40" s="30"/>
      <c r="H40" s="30"/>
      <c r="I40" s="30"/>
      <c r="J40" s="30"/>
      <c r="K40" s="30"/>
    </row>
    <row r="41" spans="1:12" ht="15" x14ac:dyDescent="0.2">
      <c r="A41" s="30"/>
      <c r="B41" s="45" t="s">
        <v>119</v>
      </c>
      <c r="C41" s="27">
        <v>32</v>
      </c>
      <c r="D41" s="27">
        <v>11</v>
      </c>
      <c r="E41" s="36">
        <f t="shared" si="0"/>
        <v>352</v>
      </c>
      <c r="F41" s="30"/>
      <c r="G41" s="30"/>
      <c r="H41" s="30"/>
      <c r="I41" s="30"/>
      <c r="J41" s="30"/>
      <c r="K41" s="30"/>
    </row>
    <row r="42" spans="1:12" ht="15" x14ac:dyDescent="0.2">
      <c r="A42" s="30"/>
      <c r="B42" s="45" t="s">
        <v>120</v>
      </c>
      <c r="C42" s="27">
        <v>50</v>
      </c>
      <c r="D42" s="27">
        <v>0</v>
      </c>
      <c r="E42" s="36">
        <f t="shared" si="0"/>
        <v>0</v>
      </c>
      <c r="F42" s="30"/>
      <c r="G42" s="30"/>
      <c r="H42" s="30"/>
      <c r="I42" s="30"/>
      <c r="J42" s="30"/>
      <c r="K42" s="30"/>
    </row>
    <row r="43" spans="1:12" ht="15" x14ac:dyDescent="0.2">
      <c r="A43" s="30"/>
      <c r="B43" s="45" t="s">
        <v>121</v>
      </c>
      <c r="C43" s="27">
        <v>10</v>
      </c>
      <c r="D43" s="27">
        <v>9</v>
      </c>
      <c r="E43" s="36">
        <f t="shared" si="0"/>
        <v>90</v>
      </c>
      <c r="F43" s="30"/>
      <c r="G43" s="30"/>
      <c r="H43" s="30"/>
      <c r="I43" s="30"/>
      <c r="J43" s="30"/>
      <c r="K43" s="30"/>
    </row>
    <row r="44" spans="1:12" ht="15" x14ac:dyDescent="0.2">
      <c r="A44" s="30"/>
      <c r="B44" s="45" t="s">
        <v>122</v>
      </c>
      <c r="C44" s="27">
        <v>24</v>
      </c>
      <c r="D44" s="27">
        <v>-2</v>
      </c>
      <c r="E44" s="36">
        <f t="shared" si="0"/>
        <v>-48</v>
      </c>
      <c r="F44" s="30"/>
      <c r="G44" s="30"/>
      <c r="H44" s="30"/>
      <c r="I44" s="30"/>
      <c r="J44" s="30"/>
      <c r="K44" s="30"/>
    </row>
    <row r="45" spans="1:12" ht="15" x14ac:dyDescent="0.2">
      <c r="A45" s="30"/>
      <c r="B45" s="46" t="s">
        <v>123</v>
      </c>
      <c r="C45" s="26">
        <v>3</v>
      </c>
      <c r="D45" s="26">
        <v>56</v>
      </c>
      <c r="E45" s="39">
        <f t="shared" si="0"/>
        <v>168</v>
      </c>
      <c r="F45" s="30"/>
      <c r="G45" s="30"/>
      <c r="H45" s="30"/>
      <c r="I45" s="30"/>
      <c r="J45" s="30"/>
      <c r="K45" s="30"/>
    </row>
    <row r="46" spans="1:12" ht="1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2" ht="1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2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x14ac:dyDescent="0.25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ht="15.75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ht="15.75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</row>
    <row r="52" spans="1:12" ht="15" x14ac:dyDescent="0.2">
      <c r="A52" s="14"/>
      <c r="B52" s="14"/>
      <c r="C52" s="14"/>
      <c r="D52" s="14"/>
      <c r="E52" s="88"/>
      <c r="F52" s="88"/>
      <c r="G52" s="88"/>
      <c r="H52" s="88"/>
      <c r="I52" s="88"/>
      <c r="J52" s="88"/>
      <c r="K52" s="14"/>
      <c r="L52" s="15"/>
    </row>
    <row r="53" spans="1:12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</row>
    <row r="56" spans="1:12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</row>
    <row r="57" spans="1:12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1:12" ht="15.75" x14ac:dyDescent="0.2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4"/>
      <c r="L58" s="15"/>
    </row>
    <row r="59" spans="1:12" ht="15.75" x14ac:dyDescent="0.25">
      <c r="A59" s="14"/>
      <c r="B59" s="14"/>
      <c r="C59" s="14"/>
      <c r="D59" s="151"/>
      <c r="E59" s="14"/>
      <c r="F59" s="14"/>
      <c r="G59" s="14"/>
      <c r="H59" s="14"/>
      <c r="I59" s="14"/>
      <c r="J59" s="14"/>
      <c r="K59" s="14"/>
      <c r="L59" s="15"/>
    </row>
    <row r="60" spans="1:12" ht="15.75" x14ac:dyDescent="0.25">
      <c r="A60" s="14"/>
      <c r="B60" s="152"/>
      <c r="C60" s="153"/>
      <c r="D60" s="16"/>
      <c r="E60" s="14"/>
      <c r="F60" s="14"/>
      <c r="G60" s="14"/>
      <c r="H60" s="14"/>
      <c r="I60" s="14"/>
      <c r="J60" s="14"/>
      <c r="K60" s="14"/>
      <c r="L60" s="15"/>
    </row>
    <row r="61" spans="1:12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1:12" ht="15.75" x14ac:dyDescent="0.25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1:12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</sheetData>
  <conditionalFormatting sqref="E53:J61">
    <cfRule type="cellIs" dxfId="7" priority="5" stopIfTrue="1" operator="greaterThan">
      <formula>4500</formula>
    </cfRule>
    <cfRule type="cellIs" dxfId="6" priority="6" stopIfTrue="1" operator="between">
      <formula>1000</formula>
      <formula>2300</formula>
    </cfRule>
  </conditionalFormatting>
  <conditionalFormatting sqref="E64:E70">
    <cfRule type="cellIs" dxfId="5" priority="7" stopIfTrue="1" operator="greaterThan">
      <formula>100</formula>
    </cfRule>
    <cfRule type="cellIs" dxfId="4" priority="8" stopIfTrue="1" operator="lessThan">
      <formula>0</formula>
    </cfRule>
  </conditionalFormatting>
  <conditionalFormatting sqref="E10:J16">
    <cfRule type="cellIs" dxfId="3" priority="4" operator="greaterThan">
      <formula>4500</formula>
    </cfRule>
    <cfRule type="cellIs" dxfId="2" priority="3" operator="between">
      <formula>1000</formula>
      <formula>2300</formula>
    </cfRule>
  </conditionalFormatting>
  <conditionalFormatting sqref="E39:E4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zoomScale="90" zoomScaleNormal="90" workbookViewId="0">
      <selection activeCell="K49" sqref="K49"/>
    </sheetView>
  </sheetViews>
  <sheetFormatPr defaultRowHeight="12.75" x14ac:dyDescent="0.2"/>
  <cols>
    <col min="1" max="1" width="9.140625" style="13"/>
    <col min="2" max="2" width="16" style="13" customWidth="1"/>
    <col min="3" max="3" width="10.42578125" style="13" customWidth="1"/>
    <col min="4" max="4" width="12.7109375" style="13" customWidth="1"/>
    <col min="5" max="5" width="12.140625" style="13" customWidth="1"/>
    <col min="6" max="6" width="9.28515625" style="13" bestFit="1" customWidth="1"/>
    <col min="7" max="7" width="10.140625" style="13" bestFit="1" customWidth="1"/>
    <col min="8" max="8" width="9.140625" style="13"/>
    <col min="9" max="9" width="15.140625" style="13" customWidth="1"/>
    <col min="10" max="16384" width="9.140625" style="13"/>
  </cols>
  <sheetData>
    <row r="1" spans="1:12" ht="16.5" thickBot="1" x14ac:dyDescent="0.3">
      <c r="A1" s="12" t="s">
        <v>125</v>
      </c>
      <c r="B1" s="12"/>
      <c r="C1" s="12"/>
      <c r="D1" s="12"/>
      <c r="E1" s="12"/>
      <c r="F1" s="12"/>
      <c r="G1" s="12"/>
      <c r="H1" s="12"/>
      <c r="I1" s="12"/>
      <c r="J1" s="154"/>
      <c r="K1" s="12"/>
      <c r="L1" s="12"/>
    </row>
    <row r="2" spans="1:12" ht="27" customHeight="1" thickTop="1" x14ac:dyDescent="0.2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92"/>
    </row>
    <row r="3" spans="1:12" ht="15" x14ac:dyDescent="0.2">
      <c r="A3" s="92"/>
      <c r="B3" s="92"/>
      <c r="C3" s="92"/>
      <c r="D3" s="92"/>
      <c r="E3" s="92"/>
      <c r="F3" s="92"/>
      <c r="G3" s="92"/>
      <c r="H3" s="92"/>
      <c r="I3" s="92"/>
      <c r="J3" s="92"/>
    </row>
    <row r="4" spans="1:12" s="17" customFormat="1" ht="15.75" x14ac:dyDescent="0.25">
      <c r="A4" s="94" t="s">
        <v>127</v>
      </c>
      <c r="B4" s="95"/>
      <c r="C4" s="95"/>
      <c r="D4" s="95"/>
      <c r="E4" s="95"/>
      <c r="F4" s="95"/>
      <c r="G4" s="95"/>
      <c r="H4" s="95"/>
      <c r="I4" s="95"/>
      <c r="J4" s="95"/>
    </row>
    <row r="5" spans="1:12" ht="15" x14ac:dyDescent="0.2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2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</row>
    <row r="7" spans="1:12" ht="15" x14ac:dyDescent="0.2">
      <c r="A7" s="92"/>
      <c r="B7" s="92" t="s">
        <v>128</v>
      </c>
      <c r="C7" s="92"/>
      <c r="D7" s="92"/>
      <c r="E7" s="92"/>
      <c r="F7" s="92"/>
      <c r="G7" s="92"/>
      <c r="H7" s="92"/>
      <c r="I7" s="92"/>
      <c r="J7" s="92"/>
    </row>
    <row r="8" spans="1:12" ht="15" x14ac:dyDescent="0.2">
      <c r="A8" s="92"/>
      <c r="B8" s="92" t="s">
        <v>129</v>
      </c>
      <c r="C8" s="92"/>
      <c r="D8" s="92"/>
      <c r="E8" s="92"/>
      <c r="F8" s="92"/>
      <c r="G8" s="92"/>
      <c r="H8" s="92"/>
      <c r="I8" s="92"/>
      <c r="J8" s="92"/>
    </row>
    <row r="9" spans="1:12" ht="15" x14ac:dyDescent="0.2">
      <c r="A9" s="92"/>
      <c r="B9" s="92"/>
      <c r="C9" s="92"/>
      <c r="D9" s="155"/>
      <c r="E9" s="92"/>
      <c r="F9" s="92"/>
      <c r="G9" s="92"/>
      <c r="H9" s="92"/>
      <c r="I9" s="92"/>
      <c r="J9" s="92"/>
    </row>
    <row r="10" spans="1:12" ht="15" x14ac:dyDescent="0.2">
      <c r="A10" s="92"/>
      <c r="B10" s="92"/>
      <c r="C10" s="92"/>
      <c r="D10" s="155"/>
      <c r="E10" s="92"/>
      <c r="F10" s="92"/>
      <c r="G10" s="92"/>
      <c r="H10" s="92"/>
      <c r="I10" s="92"/>
      <c r="J10" s="92"/>
    </row>
    <row r="11" spans="1:12" ht="15" x14ac:dyDescent="0.2">
      <c r="A11" s="92"/>
      <c r="B11" s="92"/>
      <c r="C11" s="92"/>
      <c r="D11" s="155"/>
      <c r="E11" s="92"/>
      <c r="F11" s="92"/>
      <c r="G11" s="92"/>
      <c r="H11" s="92"/>
      <c r="I11" s="92"/>
      <c r="J11" s="92"/>
    </row>
    <row r="12" spans="1:12" ht="15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2" ht="15.75" x14ac:dyDescent="0.25">
      <c r="A13" s="92"/>
      <c r="B13" s="156" t="s">
        <v>130</v>
      </c>
      <c r="C13" s="157"/>
      <c r="D13" s="157"/>
      <c r="E13" s="157"/>
      <c r="F13" s="157"/>
      <c r="G13" s="157"/>
      <c r="H13" s="157"/>
      <c r="I13" s="96"/>
      <c r="J13" s="92"/>
    </row>
    <row r="14" spans="1:12" ht="15" x14ac:dyDescent="0.2">
      <c r="A14" s="92"/>
      <c r="B14" s="158" t="s">
        <v>131</v>
      </c>
      <c r="C14" s="101"/>
      <c r="D14" s="101"/>
      <c r="E14" s="101"/>
      <c r="F14" s="101"/>
      <c r="G14" s="101"/>
      <c r="H14" s="101"/>
      <c r="I14" s="102"/>
      <c r="J14" s="92"/>
    </row>
    <row r="15" spans="1:12" ht="15" x14ac:dyDescent="0.2">
      <c r="A15" s="92"/>
      <c r="B15" s="158"/>
      <c r="C15" s="101"/>
      <c r="D15" s="101"/>
      <c r="E15" s="101"/>
      <c r="F15" s="101"/>
      <c r="G15" s="101"/>
      <c r="H15" s="101"/>
      <c r="I15" s="102"/>
      <c r="J15" s="92"/>
    </row>
    <row r="16" spans="1:12" ht="63.75" thickBot="1" x14ac:dyDescent="0.25">
      <c r="A16" s="92"/>
      <c r="B16" s="159" t="s">
        <v>132</v>
      </c>
      <c r="C16" s="160" t="s">
        <v>133</v>
      </c>
      <c r="D16" s="160" t="s">
        <v>134</v>
      </c>
      <c r="E16" s="160" t="s">
        <v>135</v>
      </c>
      <c r="F16" s="160" t="s">
        <v>136</v>
      </c>
      <c r="G16" s="160" t="s">
        <v>137</v>
      </c>
      <c r="H16" s="160" t="s">
        <v>138</v>
      </c>
      <c r="I16" s="161" t="s">
        <v>139</v>
      </c>
      <c r="J16" s="92"/>
    </row>
    <row r="17" spans="1:10" ht="15" x14ac:dyDescent="0.2">
      <c r="A17" s="92"/>
      <c r="B17" s="100" t="s">
        <v>161</v>
      </c>
      <c r="C17" s="162" t="s">
        <v>162</v>
      </c>
      <c r="D17" s="162" t="s">
        <v>157</v>
      </c>
      <c r="E17" s="162">
        <v>4</v>
      </c>
      <c r="F17" s="162">
        <v>13550</v>
      </c>
      <c r="G17" s="163">
        <f t="shared" ref="G17:G34" si="0">F17*E17</f>
        <v>54200</v>
      </c>
      <c r="H17" s="101" t="s">
        <v>152</v>
      </c>
      <c r="I17" s="164" t="s">
        <v>148</v>
      </c>
      <c r="J17" s="92"/>
    </row>
    <row r="18" spans="1:10" ht="15" x14ac:dyDescent="0.2">
      <c r="A18" s="92"/>
      <c r="B18" s="100" t="s">
        <v>156</v>
      </c>
      <c r="C18" s="162">
        <v>110</v>
      </c>
      <c r="D18" s="162" t="s">
        <v>146</v>
      </c>
      <c r="E18" s="162">
        <v>3</v>
      </c>
      <c r="F18" s="162">
        <v>18500</v>
      </c>
      <c r="G18" s="163">
        <f t="shared" si="0"/>
        <v>55500</v>
      </c>
      <c r="H18" s="101" t="s">
        <v>155</v>
      </c>
      <c r="I18" s="164" t="s">
        <v>95</v>
      </c>
      <c r="J18" s="92"/>
    </row>
    <row r="19" spans="1:10" ht="15" x14ac:dyDescent="0.2">
      <c r="A19" s="92"/>
      <c r="B19" s="100" t="s">
        <v>156</v>
      </c>
      <c r="C19" s="162">
        <v>1880</v>
      </c>
      <c r="D19" s="162" t="s">
        <v>146</v>
      </c>
      <c r="E19" s="162">
        <v>2</v>
      </c>
      <c r="F19" s="162">
        <v>22500</v>
      </c>
      <c r="G19" s="163">
        <f t="shared" si="0"/>
        <v>45000</v>
      </c>
      <c r="H19" s="101" t="s">
        <v>143</v>
      </c>
      <c r="I19" s="164" t="s">
        <v>90</v>
      </c>
      <c r="J19" s="92"/>
    </row>
    <row r="20" spans="1:10" ht="15" x14ac:dyDescent="0.2">
      <c r="A20" s="92"/>
      <c r="B20" s="100" t="s">
        <v>156</v>
      </c>
      <c r="C20" s="162" t="s">
        <v>163</v>
      </c>
      <c r="D20" s="162" t="s">
        <v>154</v>
      </c>
      <c r="E20" s="162">
        <v>4</v>
      </c>
      <c r="F20" s="162">
        <v>20500</v>
      </c>
      <c r="G20" s="163">
        <f t="shared" si="0"/>
        <v>82000</v>
      </c>
      <c r="H20" s="101" t="s">
        <v>164</v>
      </c>
      <c r="I20" s="164" t="s">
        <v>148</v>
      </c>
      <c r="J20" s="92"/>
    </row>
    <row r="21" spans="1:10" ht="15" x14ac:dyDescent="0.2">
      <c r="A21" s="92"/>
      <c r="B21" s="100" t="s">
        <v>144</v>
      </c>
      <c r="C21" s="162">
        <v>650</v>
      </c>
      <c r="D21" s="162" t="s">
        <v>151</v>
      </c>
      <c r="E21" s="162">
        <v>3</v>
      </c>
      <c r="F21" s="162">
        <v>10250</v>
      </c>
      <c r="G21" s="163">
        <f t="shared" si="0"/>
        <v>30750</v>
      </c>
      <c r="H21" s="101" t="s">
        <v>158</v>
      </c>
      <c r="I21" s="164" t="s">
        <v>90</v>
      </c>
      <c r="J21" s="92"/>
    </row>
    <row r="22" spans="1:10" ht="15" x14ac:dyDescent="0.2">
      <c r="A22" s="92"/>
      <c r="B22" s="100" t="s">
        <v>144</v>
      </c>
      <c r="C22" s="162">
        <v>880</v>
      </c>
      <c r="D22" s="162" t="s">
        <v>154</v>
      </c>
      <c r="E22" s="162">
        <v>3</v>
      </c>
      <c r="F22" s="162">
        <v>12500</v>
      </c>
      <c r="G22" s="163">
        <f t="shared" si="0"/>
        <v>37500</v>
      </c>
      <c r="H22" s="101" t="s">
        <v>158</v>
      </c>
      <c r="I22" s="164" t="s">
        <v>90</v>
      </c>
      <c r="J22" s="92"/>
    </row>
    <row r="23" spans="1:10" ht="15" x14ac:dyDescent="0.2">
      <c r="A23" s="92"/>
      <c r="B23" s="100" t="s">
        <v>144</v>
      </c>
      <c r="C23" s="162" t="s">
        <v>145</v>
      </c>
      <c r="D23" s="162" t="s">
        <v>146</v>
      </c>
      <c r="E23" s="162">
        <v>2</v>
      </c>
      <c r="F23" s="162">
        <v>15500</v>
      </c>
      <c r="G23" s="163">
        <f t="shared" si="0"/>
        <v>31000</v>
      </c>
      <c r="H23" s="101" t="s">
        <v>147</v>
      </c>
      <c r="I23" s="164" t="s">
        <v>148</v>
      </c>
      <c r="J23" s="92"/>
    </row>
    <row r="24" spans="1:10" ht="15" x14ac:dyDescent="0.2">
      <c r="A24" s="92"/>
      <c r="B24" s="100" t="s">
        <v>149</v>
      </c>
      <c r="C24" s="162" t="s">
        <v>159</v>
      </c>
      <c r="D24" s="162" t="s">
        <v>142</v>
      </c>
      <c r="E24" s="162">
        <v>1</v>
      </c>
      <c r="F24" s="162">
        <v>9650</v>
      </c>
      <c r="G24" s="163">
        <f t="shared" si="0"/>
        <v>9650</v>
      </c>
      <c r="H24" s="101" t="s">
        <v>160</v>
      </c>
      <c r="I24" s="164" t="s">
        <v>95</v>
      </c>
      <c r="J24" s="92"/>
    </row>
    <row r="25" spans="1:10" ht="15" x14ac:dyDescent="0.2">
      <c r="A25" s="92"/>
      <c r="B25" s="100" t="s">
        <v>149</v>
      </c>
      <c r="C25" s="162" t="s">
        <v>141</v>
      </c>
      <c r="D25" s="162" t="s">
        <v>165</v>
      </c>
      <c r="E25" s="162">
        <v>4</v>
      </c>
      <c r="F25" s="162">
        <v>12000</v>
      </c>
      <c r="G25" s="163">
        <f t="shared" si="0"/>
        <v>48000</v>
      </c>
      <c r="H25" s="101" t="s">
        <v>166</v>
      </c>
      <c r="I25" s="164" t="s">
        <v>90</v>
      </c>
      <c r="J25" s="92"/>
    </row>
    <row r="26" spans="1:10" ht="15" x14ac:dyDescent="0.2">
      <c r="A26" s="92"/>
      <c r="B26" s="100" t="s">
        <v>149</v>
      </c>
      <c r="C26" s="162" t="s">
        <v>150</v>
      </c>
      <c r="D26" s="162" t="s">
        <v>154</v>
      </c>
      <c r="E26" s="162">
        <v>2</v>
      </c>
      <c r="F26" s="162">
        <v>13200</v>
      </c>
      <c r="G26" s="163">
        <f t="shared" si="0"/>
        <v>26400</v>
      </c>
      <c r="H26" s="101" t="s">
        <v>152</v>
      </c>
      <c r="I26" s="164" t="s">
        <v>148</v>
      </c>
      <c r="J26" s="92"/>
    </row>
    <row r="27" spans="1:10" ht="15" x14ac:dyDescent="0.2">
      <c r="A27" s="92"/>
      <c r="B27" s="100" t="s">
        <v>149</v>
      </c>
      <c r="C27" s="162" t="s">
        <v>150</v>
      </c>
      <c r="D27" s="162" t="s">
        <v>151</v>
      </c>
      <c r="E27" s="162">
        <v>5</v>
      </c>
      <c r="F27" s="162">
        <v>13200</v>
      </c>
      <c r="G27" s="163">
        <f t="shared" si="0"/>
        <v>66000</v>
      </c>
      <c r="H27" s="101" t="s">
        <v>152</v>
      </c>
      <c r="I27" s="164" t="s">
        <v>148</v>
      </c>
      <c r="J27" s="92"/>
    </row>
    <row r="28" spans="1:10" ht="15" x14ac:dyDescent="0.2">
      <c r="A28" s="92"/>
      <c r="B28" s="100" t="s">
        <v>140</v>
      </c>
      <c r="C28" s="162" t="s">
        <v>167</v>
      </c>
      <c r="D28" s="162" t="s">
        <v>142</v>
      </c>
      <c r="E28" s="162">
        <v>5</v>
      </c>
      <c r="F28" s="162">
        <v>12250</v>
      </c>
      <c r="G28" s="163">
        <f t="shared" si="0"/>
        <v>61250</v>
      </c>
      <c r="H28" s="101" t="s">
        <v>147</v>
      </c>
      <c r="I28" s="164" t="s">
        <v>148</v>
      </c>
      <c r="J28" s="92"/>
    </row>
    <row r="29" spans="1:10" ht="15" x14ac:dyDescent="0.2">
      <c r="A29" s="92"/>
      <c r="B29" s="100" t="s">
        <v>140</v>
      </c>
      <c r="C29" s="162" t="s">
        <v>141</v>
      </c>
      <c r="D29" s="162" t="s">
        <v>142</v>
      </c>
      <c r="E29" s="162">
        <v>4</v>
      </c>
      <c r="F29" s="162">
        <v>8500</v>
      </c>
      <c r="G29" s="163">
        <f t="shared" si="0"/>
        <v>34000</v>
      </c>
      <c r="H29" s="101" t="s">
        <v>143</v>
      </c>
      <c r="I29" s="164" t="s">
        <v>90</v>
      </c>
      <c r="J29" s="92"/>
    </row>
    <row r="30" spans="1:10" ht="15" x14ac:dyDescent="0.2">
      <c r="A30" s="92"/>
      <c r="B30" s="100" t="s">
        <v>140</v>
      </c>
      <c r="C30" s="162" t="s">
        <v>168</v>
      </c>
      <c r="D30" s="162" t="s">
        <v>169</v>
      </c>
      <c r="E30" s="162">
        <v>3</v>
      </c>
      <c r="F30" s="162">
        <v>9500</v>
      </c>
      <c r="G30" s="163">
        <f t="shared" si="0"/>
        <v>28500</v>
      </c>
      <c r="H30" s="101" t="s">
        <v>143</v>
      </c>
      <c r="I30" s="164" t="s">
        <v>90</v>
      </c>
      <c r="J30" s="92"/>
    </row>
    <row r="31" spans="1:10" ht="15" x14ac:dyDescent="0.2">
      <c r="A31" s="92"/>
      <c r="B31" s="100" t="s">
        <v>140</v>
      </c>
      <c r="C31" s="162" t="s">
        <v>150</v>
      </c>
      <c r="D31" s="162" t="s">
        <v>157</v>
      </c>
      <c r="E31" s="162">
        <v>1</v>
      </c>
      <c r="F31" s="162">
        <v>9900</v>
      </c>
      <c r="G31" s="163">
        <f t="shared" si="0"/>
        <v>9900</v>
      </c>
      <c r="H31" s="101" t="s">
        <v>155</v>
      </c>
      <c r="I31" s="164" t="s">
        <v>95</v>
      </c>
      <c r="J31" s="92"/>
    </row>
    <row r="32" spans="1:10" ht="15" x14ac:dyDescent="0.2">
      <c r="A32" s="92"/>
      <c r="B32" s="100" t="s">
        <v>153</v>
      </c>
      <c r="C32" s="162" t="s">
        <v>141</v>
      </c>
      <c r="D32" s="162" t="s">
        <v>154</v>
      </c>
      <c r="E32" s="162">
        <v>3</v>
      </c>
      <c r="F32" s="162">
        <v>15000</v>
      </c>
      <c r="G32" s="163">
        <f t="shared" si="0"/>
        <v>45000</v>
      </c>
      <c r="H32" s="101" t="s">
        <v>155</v>
      </c>
      <c r="I32" s="164" t="s">
        <v>95</v>
      </c>
      <c r="J32" s="92"/>
    </row>
    <row r="33" spans="1:10" ht="15" x14ac:dyDescent="0.2">
      <c r="A33" s="92"/>
      <c r="B33" s="100" t="s">
        <v>153</v>
      </c>
      <c r="C33" s="162" t="s">
        <v>141</v>
      </c>
      <c r="D33" s="162" t="s">
        <v>157</v>
      </c>
      <c r="E33" s="162">
        <v>2</v>
      </c>
      <c r="F33" s="162">
        <v>15000</v>
      </c>
      <c r="G33" s="163">
        <f t="shared" si="0"/>
        <v>30000</v>
      </c>
      <c r="H33" s="101" t="s">
        <v>164</v>
      </c>
      <c r="I33" s="164" t="s">
        <v>148</v>
      </c>
      <c r="J33" s="92"/>
    </row>
    <row r="34" spans="1:10" ht="15" x14ac:dyDescent="0.2">
      <c r="A34" s="92"/>
      <c r="B34" s="97" t="s">
        <v>153</v>
      </c>
      <c r="C34" s="165" t="s">
        <v>150</v>
      </c>
      <c r="D34" s="165" t="s">
        <v>142</v>
      </c>
      <c r="E34" s="165">
        <v>2</v>
      </c>
      <c r="F34" s="165">
        <v>17500</v>
      </c>
      <c r="G34" s="166">
        <f t="shared" si="0"/>
        <v>35000</v>
      </c>
      <c r="H34" s="95" t="s">
        <v>143</v>
      </c>
      <c r="I34" s="167" t="s">
        <v>90</v>
      </c>
      <c r="J34" s="92"/>
    </row>
    <row r="35" spans="1:10" ht="1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</row>
    <row r="36" spans="1:10" ht="15.75" x14ac:dyDescent="0.25">
      <c r="A36" s="168" t="s">
        <v>170</v>
      </c>
      <c r="B36" s="92"/>
      <c r="C36" s="92"/>
      <c r="D36" s="92"/>
      <c r="E36" s="92"/>
      <c r="F36" s="92"/>
      <c r="G36" s="92"/>
      <c r="H36" s="92"/>
      <c r="I36" s="92"/>
      <c r="J36" s="92"/>
    </row>
    <row r="37" spans="1:10" s="17" customFormat="1" ht="15" x14ac:dyDescent="0.2">
      <c r="A37" s="95"/>
      <c r="B37" s="95"/>
      <c r="C37" s="95"/>
      <c r="D37" s="95"/>
      <c r="E37" s="95"/>
      <c r="F37" s="95" t="s">
        <v>171</v>
      </c>
      <c r="G37" s="95"/>
      <c r="H37" s="95"/>
      <c r="I37" s="95"/>
      <c r="J37" s="95"/>
    </row>
    <row r="38" spans="1:10" ht="15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</row>
    <row r="39" spans="1:10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</row>
    <row r="40" spans="1:10" s="17" customFormat="1" ht="15.75" x14ac:dyDescent="0.25">
      <c r="A40" s="94" t="s">
        <v>172</v>
      </c>
      <c r="B40" s="95"/>
      <c r="C40" s="95"/>
      <c r="D40" s="95"/>
      <c r="E40" s="95"/>
      <c r="F40" s="95"/>
      <c r="G40" s="95"/>
      <c r="H40" s="95"/>
      <c r="I40" s="95"/>
      <c r="J40" s="95"/>
    </row>
    <row r="41" spans="1:10" s="18" customFormat="1" ht="28.5" customHeight="1" x14ac:dyDescent="0.25">
      <c r="A41" s="115"/>
      <c r="B41" s="92" t="s">
        <v>173</v>
      </c>
      <c r="C41" s="101"/>
      <c r="D41" s="101"/>
      <c r="E41" s="101"/>
      <c r="F41" s="101"/>
      <c r="G41" s="101"/>
      <c r="H41" s="101"/>
      <c r="I41" s="101"/>
      <c r="J41" s="101"/>
    </row>
    <row r="42" spans="1:10" s="18" customFormat="1" ht="30" customHeight="1" x14ac:dyDescent="0.25">
      <c r="A42" s="101"/>
      <c r="B42" s="115" t="s">
        <v>174</v>
      </c>
      <c r="C42" s="101"/>
      <c r="D42" s="101"/>
      <c r="E42" s="101"/>
      <c r="F42" s="101"/>
      <c r="G42" s="101"/>
      <c r="H42" s="101"/>
      <c r="I42" s="101"/>
      <c r="J42" s="101"/>
    </row>
    <row r="43" spans="1:10" s="18" customFormat="1" ht="15" x14ac:dyDescent="0.2">
      <c r="A43" s="101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ht="15" x14ac:dyDescent="0.2">
      <c r="A44" s="92"/>
      <c r="B44" s="92" t="s">
        <v>175</v>
      </c>
      <c r="C44" s="92"/>
      <c r="D44" s="92"/>
      <c r="E44" s="92"/>
      <c r="F44" s="92"/>
      <c r="G44" s="92"/>
      <c r="H44" s="92"/>
      <c r="I44" s="92"/>
      <c r="J44" s="92"/>
    </row>
    <row r="45" spans="1:10" ht="15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</row>
    <row r="46" spans="1:10" ht="63.75" thickBot="1" x14ac:dyDescent="0.25">
      <c r="A46" s="92"/>
      <c r="B46" s="159" t="s">
        <v>132</v>
      </c>
      <c r="C46" s="160" t="s">
        <v>133</v>
      </c>
      <c r="D46" s="160" t="s">
        <v>134</v>
      </c>
      <c r="E46" s="160" t="s">
        <v>135</v>
      </c>
      <c r="F46" s="160" t="s">
        <v>136</v>
      </c>
      <c r="G46" s="160" t="s">
        <v>137</v>
      </c>
      <c r="H46" s="160" t="s">
        <v>138</v>
      </c>
      <c r="I46" s="161" t="s">
        <v>139</v>
      </c>
      <c r="J46" s="92"/>
    </row>
    <row r="47" spans="1:10" ht="15" x14ac:dyDescent="0.2">
      <c r="A47" s="92"/>
      <c r="B47" s="97"/>
      <c r="C47" s="95"/>
      <c r="D47" s="95"/>
      <c r="E47" s="95"/>
      <c r="F47" s="95" t="s">
        <v>177</v>
      </c>
      <c r="G47" s="95"/>
      <c r="H47" s="95"/>
      <c r="I47" s="169"/>
      <c r="J47" s="92"/>
    </row>
    <row r="48" spans="1:10" ht="15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</row>
    <row r="49" spans="1:10" ht="15" x14ac:dyDescent="0.2">
      <c r="A49" s="92"/>
      <c r="B49" s="92" t="s">
        <v>176</v>
      </c>
      <c r="C49" s="92"/>
      <c r="D49" s="92"/>
      <c r="E49" s="92"/>
      <c r="F49" s="92"/>
      <c r="G49" s="92"/>
      <c r="H49" s="92"/>
      <c r="I49" s="92"/>
      <c r="J49" s="92"/>
    </row>
    <row r="50" spans="1:10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</row>
    <row r="51" spans="1:10" ht="63.75" thickBot="1" x14ac:dyDescent="0.25">
      <c r="A51" s="92"/>
      <c r="B51" s="159" t="s">
        <v>132</v>
      </c>
      <c r="C51" s="160" t="s">
        <v>133</v>
      </c>
      <c r="D51" s="160" t="s">
        <v>134</v>
      </c>
      <c r="E51" s="160" t="s">
        <v>135</v>
      </c>
      <c r="F51" s="160" t="s">
        <v>136</v>
      </c>
      <c r="G51" s="160" t="s">
        <v>137</v>
      </c>
      <c r="H51" s="160" t="s">
        <v>138</v>
      </c>
      <c r="I51" s="161" t="s">
        <v>139</v>
      </c>
      <c r="J51" s="92"/>
    </row>
    <row r="52" spans="1:10" ht="15" x14ac:dyDescent="0.2">
      <c r="A52" s="92"/>
      <c r="B52" s="100" t="s">
        <v>161</v>
      </c>
      <c r="C52" s="162" t="s">
        <v>162</v>
      </c>
      <c r="D52" s="162" t="s">
        <v>157</v>
      </c>
      <c r="E52" s="162">
        <v>4</v>
      </c>
      <c r="F52" s="162">
        <v>13550</v>
      </c>
      <c r="G52" s="163">
        <v>54200</v>
      </c>
      <c r="H52" s="101" t="s">
        <v>152</v>
      </c>
      <c r="I52" s="164" t="s">
        <v>148</v>
      </c>
      <c r="J52" s="92"/>
    </row>
    <row r="53" spans="1:10" ht="15" x14ac:dyDescent="0.2">
      <c r="A53" s="92"/>
      <c r="B53" s="100" t="s">
        <v>144</v>
      </c>
      <c r="C53" s="162">
        <v>650</v>
      </c>
      <c r="D53" s="162" t="s">
        <v>151</v>
      </c>
      <c r="E53" s="162">
        <v>3</v>
      </c>
      <c r="F53" s="162">
        <v>10250</v>
      </c>
      <c r="G53" s="163">
        <v>30750</v>
      </c>
      <c r="H53" s="101" t="s">
        <v>158</v>
      </c>
      <c r="I53" s="164" t="s">
        <v>90</v>
      </c>
      <c r="J53" s="92"/>
    </row>
    <row r="54" spans="1:10" ht="15" x14ac:dyDescent="0.2">
      <c r="A54" s="92"/>
      <c r="B54" s="100" t="s">
        <v>144</v>
      </c>
      <c r="C54" s="162">
        <v>880</v>
      </c>
      <c r="D54" s="162" t="s">
        <v>154</v>
      </c>
      <c r="E54" s="162">
        <v>3</v>
      </c>
      <c r="F54" s="162">
        <v>12500</v>
      </c>
      <c r="G54" s="163">
        <v>37500</v>
      </c>
      <c r="H54" s="101" t="s">
        <v>158</v>
      </c>
      <c r="I54" s="164" t="s">
        <v>90</v>
      </c>
      <c r="J54" s="92"/>
    </row>
    <row r="55" spans="1:10" ht="15" x14ac:dyDescent="0.2">
      <c r="A55" s="92"/>
      <c r="B55" s="100" t="s">
        <v>149</v>
      </c>
      <c r="C55" s="162" t="s">
        <v>159</v>
      </c>
      <c r="D55" s="162" t="s">
        <v>142</v>
      </c>
      <c r="E55" s="162">
        <v>1</v>
      </c>
      <c r="F55" s="162">
        <v>9650</v>
      </c>
      <c r="G55" s="163">
        <v>9650</v>
      </c>
      <c r="H55" s="101" t="s">
        <v>160</v>
      </c>
      <c r="I55" s="164" t="s">
        <v>95</v>
      </c>
      <c r="J55" s="92"/>
    </row>
    <row r="56" spans="1:10" ht="15" x14ac:dyDescent="0.2">
      <c r="A56" s="92"/>
      <c r="B56" s="100" t="s">
        <v>149</v>
      </c>
      <c r="C56" s="162" t="s">
        <v>141</v>
      </c>
      <c r="D56" s="162" t="s">
        <v>165</v>
      </c>
      <c r="E56" s="162">
        <v>4</v>
      </c>
      <c r="F56" s="162">
        <v>12000</v>
      </c>
      <c r="G56" s="163">
        <v>48000</v>
      </c>
      <c r="H56" s="101" t="s">
        <v>166</v>
      </c>
      <c r="I56" s="164" t="s">
        <v>90</v>
      </c>
      <c r="J56" s="92"/>
    </row>
    <row r="57" spans="1:10" ht="15" x14ac:dyDescent="0.2">
      <c r="A57" s="92"/>
      <c r="B57" s="100" t="s">
        <v>149</v>
      </c>
      <c r="C57" s="162" t="s">
        <v>150</v>
      </c>
      <c r="D57" s="162" t="s">
        <v>154</v>
      </c>
      <c r="E57" s="162">
        <v>2</v>
      </c>
      <c r="F57" s="162">
        <v>13200</v>
      </c>
      <c r="G57" s="163">
        <v>26400</v>
      </c>
      <c r="H57" s="101" t="s">
        <v>152</v>
      </c>
      <c r="I57" s="164" t="s">
        <v>148</v>
      </c>
      <c r="J57" s="92"/>
    </row>
    <row r="58" spans="1:10" ht="15" x14ac:dyDescent="0.2">
      <c r="A58" s="92"/>
      <c r="B58" s="100" t="s">
        <v>149</v>
      </c>
      <c r="C58" s="162" t="s">
        <v>150</v>
      </c>
      <c r="D58" s="162" t="s">
        <v>151</v>
      </c>
      <c r="E58" s="162">
        <v>5</v>
      </c>
      <c r="F58" s="162">
        <v>13200</v>
      </c>
      <c r="G58" s="163">
        <v>66000</v>
      </c>
      <c r="H58" s="101" t="s">
        <v>152</v>
      </c>
      <c r="I58" s="164" t="s">
        <v>148</v>
      </c>
      <c r="J58" s="92"/>
    </row>
    <row r="59" spans="1:10" ht="15" x14ac:dyDescent="0.2">
      <c r="A59" s="92"/>
      <c r="B59" s="100" t="s">
        <v>140</v>
      </c>
      <c r="C59" s="162" t="s">
        <v>167</v>
      </c>
      <c r="D59" s="162" t="s">
        <v>142</v>
      </c>
      <c r="E59" s="162">
        <v>5</v>
      </c>
      <c r="F59" s="162">
        <v>12250</v>
      </c>
      <c r="G59" s="163">
        <v>61250</v>
      </c>
      <c r="H59" s="101" t="s">
        <v>147</v>
      </c>
      <c r="I59" s="164" t="s">
        <v>148</v>
      </c>
      <c r="J59" s="92"/>
    </row>
    <row r="60" spans="1:10" ht="15" x14ac:dyDescent="0.2">
      <c r="A60" s="92"/>
      <c r="B60" s="100" t="s">
        <v>140</v>
      </c>
      <c r="C60" s="162" t="s">
        <v>141</v>
      </c>
      <c r="D60" s="162" t="s">
        <v>142</v>
      </c>
      <c r="E60" s="162">
        <v>4</v>
      </c>
      <c r="F60" s="162">
        <v>8500</v>
      </c>
      <c r="G60" s="163">
        <v>34000</v>
      </c>
      <c r="H60" s="101" t="s">
        <v>143</v>
      </c>
      <c r="I60" s="164" t="s">
        <v>90</v>
      </c>
      <c r="J60" s="92"/>
    </row>
    <row r="61" spans="1:10" ht="15" x14ac:dyDescent="0.2">
      <c r="A61" s="92"/>
      <c r="B61" s="100" t="s">
        <v>140</v>
      </c>
      <c r="C61" s="162" t="s">
        <v>168</v>
      </c>
      <c r="D61" s="162" t="s">
        <v>169</v>
      </c>
      <c r="E61" s="162">
        <v>3</v>
      </c>
      <c r="F61" s="162">
        <v>9500</v>
      </c>
      <c r="G61" s="163">
        <v>28500</v>
      </c>
      <c r="H61" s="101" t="s">
        <v>143</v>
      </c>
      <c r="I61" s="164" t="s">
        <v>90</v>
      </c>
      <c r="J61" s="92"/>
    </row>
    <row r="62" spans="1:10" ht="15" x14ac:dyDescent="0.2">
      <c r="A62" s="92"/>
      <c r="B62" s="100" t="s">
        <v>140</v>
      </c>
      <c r="C62" s="162" t="s">
        <v>150</v>
      </c>
      <c r="D62" s="162" t="s">
        <v>157</v>
      </c>
      <c r="E62" s="162">
        <v>1</v>
      </c>
      <c r="F62" s="162">
        <v>9900</v>
      </c>
      <c r="G62" s="163">
        <v>9900</v>
      </c>
      <c r="H62" s="101" t="s">
        <v>155</v>
      </c>
      <c r="I62" s="164" t="s">
        <v>95</v>
      </c>
      <c r="J62" s="92"/>
    </row>
    <row r="63" spans="1:10" ht="15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</row>
    <row r="64" spans="1:10" ht="15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2" ht="15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2" ht="15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4"/>
      <c r="L66" s="14"/>
    </row>
    <row r="67" spans="1:12" ht="15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5"/>
      <c r="L67" s="15"/>
    </row>
    <row r="68" spans="1:12" ht="15.75" x14ac:dyDescent="0.25">
      <c r="A68" s="171"/>
      <c r="B68" s="170"/>
      <c r="C68" s="170"/>
      <c r="D68" s="170"/>
      <c r="E68" s="170"/>
      <c r="F68" s="170"/>
      <c r="G68" s="170"/>
      <c r="H68" s="170"/>
      <c r="I68" s="170"/>
      <c r="J68" s="170"/>
      <c r="K68" s="15"/>
      <c r="L68" s="15"/>
    </row>
    <row r="69" spans="1:12" ht="15.75" x14ac:dyDescent="0.25">
      <c r="A69" s="171"/>
      <c r="B69" s="170"/>
      <c r="C69" s="170"/>
      <c r="D69" s="170"/>
      <c r="E69" s="170"/>
      <c r="F69" s="170"/>
      <c r="G69" s="170"/>
      <c r="H69" s="170"/>
      <c r="I69" s="170"/>
      <c r="J69" s="170"/>
      <c r="K69" s="15"/>
      <c r="L69" s="15"/>
    </row>
    <row r="70" spans="1:12" ht="15.75" x14ac:dyDescent="0.25">
      <c r="A70" s="170"/>
      <c r="B70" s="171"/>
      <c r="C70" s="170"/>
      <c r="D70" s="170"/>
      <c r="E70" s="170"/>
      <c r="F70" s="170"/>
      <c r="G70" s="170"/>
      <c r="H70" s="170"/>
      <c r="I70" s="170"/>
      <c r="J70" s="170"/>
      <c r="K70" s="15"/>
      <c r="L70" s="15"/>
    </row>
    <row r="71" spans="1:12" ht="15" x14ac:dyDescent="0.2">
      <c r="A71" s="170"/>
      <c r="B71" s="172"/>
      <c r="C71" s="170"/>
      <c r="D71" s="170"/>
      <c r="E71" s="170"/>
      <c r="F71" s="170"/>
      <c r="G71" s="170"/>
      <c r="H71" s="170"/>
      <c r="I71" s="170"/>
      <c r="J71" s="170"/>
      <c r="K71" s="15"/>
      <c r="L71" s="15"/>
    </row>
    <row r="72" spans="1:12" ht="15" x14ac:dyDescent="0.2">
      <c r="A72" s="170"/>
      <c r="B72" s="172"/>
      <c r="C72" s="170"/>
      <c r="D72" s="170"/>
      <c r="E72" s="170"/>
      <c r="F72" s="170"/>
      <c r="G72" s="170"/>
      <c r="H72" s="170"/>
      <c r="I72" s="170"/>
      <c r="J72" s="170"/>
      <c r="K72" s="15"/>
      <c r="L72" s="15"/>
    </row>
    <row r="73" spans="1:12" ht="15.75" x14ac:dyDescent="0.2">
      <c r="A73" s="170"/>
      <c r="B73" s="173"/>
      <c r="C73" s="173"/>
      <c r="D73" s="173"/>
      <c r="E73" s="173"/>
      <c r="F73" s="173"/>
      <c r="G73" s="173"/>
      <c r="H73" s="173"/>
      <c r="I73" s="173"/>
      <c r="J73" s="170"/>
      <c r="K73" s="15"/>
      <c r="L73" s="15"/>
    </row>
    <row r="74" spans="1:12" ht="15" x14ac:dyDescent="0.2">
      <c r="A74" s="170"/>
      <c r="B74" s="170"/>
      <c r="C74" s="174"/>
      <c r="D74" s="174"/>
      <c r="E74" s="174"/>
      <c r="F74" s="174"/>
      <c r="G74" s="175"/>
      <c r="H74" s="170"/>
      <c r="I74" s="174"/>
      <c r="J74" s="170"/>
      <c r="K74" s="15"/>
      <c r="L74" s="15"/>
    </row>
    <row r="75" spans="1:12" ht="15" x14ac:dyDescent="0.2">
      <c r="A75" s="170"/>
      <c r="B75" s="170"/>
      <c r="C75" s="174"/>
      <c r="D75" s="174"/>
      <c r="E75" s="174"/>
      <c r="F75" s="174"/>
      <c r="G75" s="175"/>
      <c r="H75" s="170"/>
      <c r="I75" s="174"/>
      <c r="J75" s="170"/>
      <c r="K75" s="15"/>
      <c r="L75" s="15"/>
    </row>
    <row r="76" spans="1:12" ht="15" x14ac:dyDescent="0.2">
      <c r="A76" s="170"/>
      <c r="B76" s="170"/>
      <c r="C76" s="174"/>
      <c r="D76" s="174"/>
      <c r="E76" s="174"/>
      <c r="F76" s="174"/>
      <c r="G76" s="175"/>
      <c r="H76" s="170"/>
      <c r="I76" s="174"/>
      <c r="J76" s="170"/>
      <c r="K76" s="15"/>
      <c r="L76" s="15"/>
    </row>
    <row r="77" spans="1:12" ht="15" x14ac:dyDescent="0.2">
      <c r="A77" s="170"/>
      <c r="B77" s="170"/>
      <c r="C77" s="174"/>
      <c r="D77" s="174"/>
      <c r="E77" s="174"/>
      <c r="F77" s="174"/>
      <c r="G77" s="175"/>
      <c r="H77" s="170"/>
      <c r="I77" s="174"/>
      <c r="J77" s="170"/>
      <c r="K77" s="15"/>
      <c r="L77" s="15"/>
    </row>
    <row r="78" spans="1:12" ht="15" x14ac:dyDescent="0.2">
      <c r="A78" s="170"/>
      <c r="B78" s="170"/>
      <c r="C78" s="174"/>
      <c r="D78" s="174"/>
      <c r="E78" s="174"/>
      <c r="F78" s="174"/>
      <c r="G78" s="175"/>
      <c r="H78" s="170"/>
      <c r="I78" s="174"/>
      <c r="J78" s="170"/>
      <c r="K78" s="15"/>
      <c r="L78" s="15"/>
    </row>
    <row r="79" spans="1:12" ht="15" x14ac:dyDescent="0.2">
      <c r="A79" s="170"/>
      <c r="B79" s="170"/>
      <c r="C79" s="174"/>
      <c r="D79" s="174"/>
      <c r="E79" s="174"/>
      <c r="F79" s="174"/>
      <c r="G79" s="175"/>
      <c r="H79" s="170"/>
      <c r="I79" s="174"/>
      <c r="J79" s="170"/>
      <c r="K79" s="15"/>
      <c r="L79" s="15"/>
    </row>
    <row r="80" spans="1:12" ht="15" x14ac:dyDescent="0.2">
      <c r="A80" s="170"/>
      <c r="B80" s="170"/>
      <c r="C80" s="174"/>
      <c r="D80" s="174"/>
      <c r="E80" s="174"/>
      <c r="F80" s="174"/>
      <c r="G80" s="175"/>
      <c r="H80" s="170"/>
      <c r="I80" s="174"/>
      <c r="J80" s="170"/>
      <c r="K80" s="15"/>
      <c r="L80" s="15"/>
    </row>
    <row r="81" spans="1:12" x14ac:dyDescent="0.2">
      <c r="A81" s="15"/>
      <c r="B81" s="15"/>
      <c r="C81" s="135"/>
      <c r="D81" s="135"/>
      <c r="E81" s="135"/>
      <c r="F81" s="135"/>
      <c r="G81" s="176"/>
      <c r="H81" s="15"/>
      <c r="I81" s="135"/>
      <c r="J81" s="15"/>
      <c r="K81" s="15"/>
      <c r="L81" s="15"/>
    </row>
    <row r="82" spans="1:12" x14ac:dyDescent="0.2">
      <c r="A82" s="15"/>
      <c r="B82" s="15"/>
      <c r="C82" s="135"/>
      <c r="D82" s="135"/>
      <c r="E82" s="135"/>
      <c r="F82" s="135"/>
      <c r="G82" s="176"/>
      <c r="H82" s="15"/>
      <c r="I82" s="135"/>
      <c r="J82" s="15"/>
      <c r="K82" s="15"/>
      <c r="L82" s="15"/>
    </row>
    <row r="83" spans="1:12" x14ac:dyDescent="0.2">
      <c r="A83" s="15"/>
      <c r="B83" s="15"/>
      <c r="C83" s="135"/>
      <c r="D83" s="135"/>
      <c r="E83" s="135"/>
      <c r="F83" s="135"/>
      <c r="G83" s="176"/>
      <c r="H83" s="15"/>
      <c r="I83" s="135"/>
      <c r="J83" s="15"/>
      <c r="K83" s="15"/>
      <c r="L83" s="15"/>
    </row>
    <row r="84" spans="1:12" x14ac:dyDescent="0.2">
      <c r="A84" s="15"/>
      <c r="B84" s="15"/>
      <c r="C84" s="135"/>
      <c r="D84" s="135"/>
      <c r="E84" s="135"/>
      <c r="F84" s="135"/>
      <c r="G84" s="176"/>
      <c r="H84" s="15"/>
      <c r="I84" s="135"/>
      <c r="J84" s="15"/>
      <c r="K84" s="15"/>
      <c r="L84" s="15"/>
    </row>
    <row r="85" spans="1:12" x14ac:dyDescent="0.2">
      <c r="A85" s="15"/>
      <c r="B85" s="15"/>
      <c r="C85" s="135"/>
      <c r="D85" s="135"/>
      <c r="E85" s="135"/>
      <c r="F85" s="135"/>
      <c r="G85" s="176"/>
      <c r="H85" s="15"/>
      <c r="I85" s="135"/>
      <c r="J85" s="15"/>
      <c r="K85" s="15"/>
      <c r="L85" s="15"/>
    </row>
    <row r="86" spans="1:12" x14ac:dyDescent="0.2">
      <c r="A86" s="15"/>
      <c r="B86" s="15"/>
      <c r="C86" s="135"/>
      <c r="D86" s="135"/>
      <c r="E86" s="135"/>
      <c r="F86" s="135"/>
      <c r="G86" s="176"/>
      <c r="H86" s="15"/>
      <c r="I86" s="135"/>
      <c r="J86" s="15"/>
      <c r="K86" s="15"/>
      <c r="L86" s="15"/>
    </row>
    <row r="87" spans="1:12" x14ac:dyDescent="0.2">
      <c r="A87" s="15"/>
      <c r="B87" s="15"/>
      <c r="C87" s="135"/>
      <c r="D87" s="135"/>
      <c r="E87" s="135"/>
      <c r="F87" s="135"/>
      <c r="G87" s="176"/>
      <c r="H87" s="15"/>
      <c r="I87" s="135"/>
      <c r="J87" s="15"/>
      <c r="K87" s="15"/>
      <c r="L87" s="15"/>
    </row>
    <row r="88" spans="1:12" x14ac:dyDescent="0.2">
      <c r="A88" s="15"/>
      <c r="B88" s="15"/>
      <c r="C88" s="135"/>
      <c r="D88" s="135"/>
      <c r="E88" s="135"/>
      <c r="F88" s="135"/>
      <c r="G88" s="176"/>
      <c r="H88" s="15"/>
      <c r="I88" s="135"/>
      <c r="J88" s="15"/>
      <c r="K88" s="15"/>
      <c r="L88" s="15"/>
    </row>
    <row r="89" spans="1:12" x14ac:dyDescent="0.2">
      <c r="A89" s="15"/>
      <c r="B89" s="15"/>
      <c r="C89" s="135"/>
      <c r="D89" s="135"/>
      <c r="E89" s="135"/>
      <c r="F89" s="135"/>
      <c r="G89" s="176"/>
      <c r="H89" s="15"/>
      <c r="I89" s="135"/>
      <c r="J89" s="15"/>
      <c r="K89" s="15"/>
      <c r="L89" s="15"/>
    </row>
    <row r="90" spans="1:12" x14ac:dyDescent="0.2">
      <c r="A90" s="15"/>
      <c r="B90" s="15"/>
      <c r="C90" s="135"/>
      <c r="D90" s="135"/>
      <c r="E90" s="135"/>
      <c r="F90" s="135"/>
      <c r="G90" s="176"/>
      <c r="H90" s="15"/>
      <c r="I90" s="135"/>
      <c r="J90" s="15"/>
      <c r="K90" s="15"/>
      <c r="L90" s="15"/>
    </row>
    <row r="91" spans="1:12" x14ac:dyDescent="0.2">
      <c r="A91" s="15"/>
      <c r="B91" s="15"/>
      <c r="C91" s="135"/>
      <c r="D91" s="135"/>
      <c r="E91" s="135"/>
      <c r="F91" s="135"/>
      <c r="G91" s="176"/>
      <c r="H91" s="15"/>
      <c r="I91" s="135"/>
      <c r="J91" s="15"/>
      <c r="K91" s="15"/>
      <c r="L91" s="15"/>
    </row>
    <row r="92" spans="1: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">
      <c r="A93" s="1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">
      <c r="A95" s="117"/>
      <c r="B95" s="177"/>
      <c r="C95" s="177"/>
      <c r="D95" s="177"/>
      <c r="E95" s="177"/>
      <c r="F95" s="177"/>
      <c r="G95" s="177"/>
      <c r="H95" s="177"/>
      <c r="I95" s="177"/>
      <c r="J95" s="15"/>
      <c r="K95" s="15"/>
      <c r="L95" s="15"/>
    </row>
    <row r="96" spans="1: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">
      <c r="A98" s="1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">
      <c r="A100" s="15"/>
      <c r="B100" s="177"/>
      <c r="C100" s="177"/>
      <c r="D100" s="177"/>
      <c r="E100" s="177"/>
      <c r="F100" s="177"/>
      <c r="G100" s="177"/>
      <c r="H100" s="177"/>
      <c r="I100" s="177"/>
      <c r="J100" s="15"/>
      <c r="K100" s="15"/>
      <c r="L100" s="15"/>
    </row>
    <row r="101" spans="1:12" x14ac:dyDescent="0.2">
      <c r="A101" s="15"/>
      <c r="B101" s="15"/>
      <c r="C101" s="135"/>
      <c r="D101" s="135"/>
      <c r="E101" s="135"/>
      <c r="F101" s="135"/>
      <c r="G101" s="176"/>
      <c r="H101" s="15"/>
      <c r="I101" s="135"/>
      <c r="J101" s="15"/>
      <c r="K101" s="15"/>
      <c r="L101" s="15"/>
    </row>
    <row r="102" spans="1:12" x14ac:dyDescent="0.2">
      <c r="A102" s="15"/>
      <c r="B102" s="15"/>
      <c r="C102" s="135"/>
      <c r="D102" s="135"/>
      <c r="E102" s="135"/>
      <c r="F102" s="135"/>
      <c r="G102" s="176"/>
      <c r="H102" s="15"/>
      <c r="I102" s="135"/>
      <c r="J102" s="15"/>
      <c r="K102" s="15"/>
      <c r="L102" s="15"/>
    </row>
    <row r="103" spans="1:12" x14ac:dyDescent="0.2">
      <c r="A103" s="15"/>
      <c r="B103" s="15"/>
      <c r="C103" s="135"/>
      <c r="D103" s="135"/>
      <c r="E103" s="135"/>
      <c r="F103" s="135"/>
      <c r="G103" s="176"/>
      <c r="H103" s="15"/>
      <c r="I103" s="135"/>
      <c r="J103" s="15"/>
      <c r="K103" s="15"/>
      <c r="L103" s="15"/>
    </row>
    <row r="104" spans="1:12" x14ac:dyDescent="0.2">
      <c r="A104" s="15"/>
      <c r="B104" s="15"/>
      <c r="C104" s="135"/>
      <c r="D104" s="135"/>
      <c r="E104" s="135"/>
      <c r="F104" s="135"/>
      <c r="G104" s="176"/>
      <c r="H104" s="15"/>
      <c r="I104" s="135"/>
      <c r="J104" s="15"/>
      <c r="K104" s="15"/>
      <c r="L104" s="15"/>
    </row>
    <row r="105" spans="1:12" x14ac:dyDescent="0.2">
      <c r="A105" s="15"/>
      <c r="B105" s="15"/>
      <c r="C105" s="135"/>
      <c r="D105" s="135"/>
      <c r="E105" s="135"/>
      <c r="F105" s="135"/>
      <c r="G105" s="176"/>
      <c r="H105" s="15"/>
      <c r="I105" s="135"/>
      <c r="J105" s="15"/>
      <c r="K105" s="15"/>
      <c r="L105" s="15"/>
    </row>
    <row r="106" spans="1:12" x14ac:dyDescent="0.2">
      <c r="A106" s="15"/>
      <c r="B106" s="15"/>
      <c r="C106" s="135"/>
      <c r="D106" s="135"/>
      <c r="E106" s="135"/>
      <c r="F106" s="135"/>
      <c r="G106" s="176"/>
      <c r="H106" s="15"/>
      <c r="I106" s="135"/>
      <c r="J106" s="15"/>
      <c r="K106" s="15"/>
      <c r="L106" s="15"/>
    </row>
    <row r="107" spans="1:12" x14ac:dyDescent="0.2">
      <c r="A107" s="15"/>
      <c r="B107" s="15"/>
      <c r="C107" s="135"/>
      <c r="D107" s="135"/>
      <c r="E107" s="135"/>
      <c r="F107" s="135"/>
      <c r="G107" s="176"/>
      <c r="H107" s="15"/>
      <c r="I107" s="135"/>
      <c r="J107" s="15"/>
      <c r="K107" s="15"/>
      <c r="L107" s="15"/>
    </row>
    <row r="108" spans="1:12" x14ac:dyDescent="0.2">
      <c r="A108" s="15"/>
      <c r="B108" s="15"/>
      <c r="C108" s="135"/>
      <c r="D108" s="135"/>
      <c r="E108" s="135"/>
      <c r="F108" s="135"/>
      <c r="G108" s="176"/>
      <c r="H108" s="15"/>
      <c r="I108" s="135"/>
      <c r="J108" s="15"/>
      <c r="K108" s="15"/>
      <c r="L108" s="15"/>
    </row>
    <row r="109" spans="1:12" x14ac:dyDescent="0.2">
      <c r="A109" s="15"/>
      <c r="B109" s="15"/>
      <c r="C109" s="135"/>
      <c r="D109" s="135"/>
      <c r="E109" s="135"/>
      <c r="F109" s="135"/>
      <c r="G109" s="176"/>
      <c r="H109" s="15"/>
      <c r="I109" s="135"/>
      <c r="J109" s="15"/>
      <c r="K109" s="15"/>
      <c r="L109" s="15"/>
    </row>
    <row r="110" spans="1:12" x14ac:dyDescent="0.2">
      <c r="A110" s="15"/>
      <c r="B110" s="15"/>
      <c r="C110" s="135"/>
      <c r="D110" s="135"/>
      <c r="E110" s="135"/>
      <c r="F110" s="135"/>
      <c r="G110" s="176"/>
      <c r="H110" s="15"/>
      <c r="I110" s="135"/>
      <c r="J110" s="15"/>
      <c r="K110" s="15"/>
      <c r="L110" s="15"/>
    </row>
    <row r="111" spans="1:12" x14ac:dyDescent="0.2">
      <c r="A111" s="15"/>
      <c r="B111" s="15"/>
      <c r="C111" s="135"/>
      <c r="D111" s="135"/>
      <c r="E111" s="135"/>
      <c r="F111" s="135"/>
      <c r="G111" s="176"/>
      <c r="H111" s="15"/>
      <c r="I111" s="135"/>
      <c r="J111" s="15"/>
      <c r="K111" s="15"/>
      <c r="L111" s="15"/>
    </row>
    <row r="112" spans="1: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</sheetData>
  <sortState ref="B17:I34">
    <sortCondition ref="B17:B34"/>
    <sortCondition ref="C17:C34"/>
    <sortCondition ref="D17:D34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showGridLines="0" topLeftCell="A31" workbookViewId="0">
      <selection activeCell="E73" activeCellId="1" sqref="B73:B76 E73:E76"/>
    </sheetView>
  </sheetViews>
  <sheetFormatPr defaultRowHeight="12.75" x14ac:dyDescent="0.2"/>
  <cols>
    <col min="1" max="1" width="9.140625" style="13"/>
    <col min="2" max="2" width="16.140625" style="13" customWidth="1"/>
    <col min="3" max="3" width="15.42578125" style="13" customWidth="1"/>
    <col min="4" max="4" width="13.42578125" style="13" customWidth="1"/>
    <col min="5" max="5" width="16.42578125" style="13" customWidth="1"/>
    <col min="6" max="16384" width="9.140625" style="13"/>
  </cols>
  <sheetData>
    <row r="1" spans="1:15" ht="15.75" thickBot="1" x14ac:dyDescent="0.25">
      <c r="A1" s="12" t="s">
        <v>178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  <c r="M1" s="12"/>
      <c r="N1" s="12"/>
      <c r="O1" s="12"/>
    </row>
    <row r="2" spans="1:15" ht="13.5" thickTop="1" x14ac:dyDescent="0.2"/>
    <row r="3" spans="1:15" x14ac:dyDescent="0.2">
      <c r="A3" s="13" t="s">
        <v>179</v>
      </c>
    </row>
    <row r="5" spans="1:15" s="17" customFormat="1" x14ac:dyDescent="0.2">
      <c r="A5" s="178" t="s">
        <v>180</v>
      </c>
    </row>
    <row r="7" spans="1:15" x14ac:dyDescent="0.2">
      <c r="B7" s="13" t="s">
        <v>181</v>
      </c>
    </row>
    <row r="8" spans="1:15" x14ac:dyDescent="0.2">
      <c r="B8" s="13" t="s">
        <v>182</v>
      </c>
    </row>
    <row r="9" spans="1:15" x14ac:dyDescent="0.2">
      <c r="B9" s="13" t="s">
        <v>183</v>
      </c>
    </row>
    <row r="10" spans="1:15" x14ac:dyDescent="0.2">
      <c r="B10" s="13" t="s">
        <v>184</v>
      </c>
    </row>
    <row r="11" spans="1:15" x14ac:dyDescent="0.2">
      <c r="B11" s="13" t="s">
        <v>185</v>
      </c>
    </row>
    <row r="13" spans="1:15" x14ac:dyDescent="0.2">
      <c r="B13" s="179"/>
      <c r="C13" s="180" t="s">
        <v>186</v>
      </c>
      <c r="D13" s="181"/>
      <c r="E13" s="181"/>
      <c r="F13" s="181"/>
      <c r="G13" s="181"/>
      <c r="H13" s="182"/>
    </row>
    <row r="14" spans="1:15" x14ac:dyDescent="0.2">
      <c r="B14" s="183"/>
      <c r="C14" s="18"/>
      <c r="D14" s="18"/>
      <c r="E14" s="18"/>
      <c r="F14" s="18"/>
      <c r="G14" s="18"/>
      <c r="H14" s="184"/>
    </row>
    <row r="15" spans="1:15" x14ac:dyDescent="0.2">
      <c r="B15" s="183" t="s">
        <v>187</v>
      </c>
      <c r="C15" s="18"/>
      <c r="D15" s="18"/>
      <c r="E15" s="18"/>
      <c r="F15" s="185" t="s">
        <v>188</v>
      </c>
      <c r="G15" s="18"/>
      <c r="H15" s="184"/>
    </row>
    <row r="16" spans="1:15" x14ac:dyDescent="0.2">
      <c r="B16" s="183"/>
      <c r="C16" s="18"/>
      <c r="D16" s="18"/>
      <c r="E16" s="18"/>
      <c r="F16" s="185"/>
      <c r="G16" s="18"/>
      <c r="H16" s="184"/>
    </row>
    <row r="17" spans="2:8" x14ac:dyDescent="0.2">
      <c r="B17" s="186"/>
      <c r="C17" s="187" t="s">
        <v>189</v>
      </c>
      <c r="D17" s="187" t="s">
        <v>190</v>
      </c>
      <c r="E17" s="187" t="s">
        <v>191</v>
      </c>
      <c r="F17" s="187" t="s">
        <v>192</v>
      </c>
      <c r="G17" s="187" t="s">
        <v>193</v>
      </c>
      <c r="H17" s="188" t="s">
        <v>194</v>
      </c>
    </row>
    <row r="18" spans="2:8" x14ac:dyDescent="0.2">
      <c r="B18" s="189" t="s">
        <v>195</v>
      </c>
      <c r="C18" s="190">
        <v>250</v>
      </c>
      <c r="D18" s="190">
        <v>275</v>
      </c>
      <c r="E18" s="190">
        <v>300</v>
      </c>
      <c r="F18" s="190">
        <v>450</v>
      </c>
      <c r="G18" s="190">
        <v>446</v>
      </c>
      <c r="H18" s="191">
        <v>320</v>
      </c>
    </row>
    <row r="19" spans="2:8" x14ac:dyDescent="0.2">
      <c r="B19" s="189" t="s">
        <v>196</v>
      </c>
      <c r="C19" s="190">
        <v>210</v>
      </c>
      <c r="D19" s="190">
        <v>100</v>
      </c>
      <c r="E19" s="190">
        <v>210</v>
      </c>
      <c r="F19" s="190">
        <v>250</v>
      </c>
      <c r="G19" s="190">
        <v>290</v>
      </c>
      <c r="H19" s="191">
        <v>156</v>
      </c>
    </row>
    <row r="20" spans="2:8" x14ac:dyDescent="0.2">
      <c r="B20" s="189" t="s">
        <v>197</v>
      </c>
      <c r="C20" s="190">
        <v>97</v>
      </c>
      <c r="D20" s="190">
        <v>77</v>
      </c>
      <c r="E20" s="190">
        <v>50</v>
      </c>
      <c r="F20" s="190">
        <v>99</v>
      </c>
      <c r="G20" s="190">
        <v>67</v>
      </c>
      <c r="H20" s="191">
        <v>109</v>
      </c>
    </row>
    <row r="21" spans="2:8" x14ac:dyDescent="0.2">
      <c r="B21" s="192" t="s">
        <v>63</v>
      </c>
      <c r="C21" s="193">
        <v>557</v>
      </c>
      <c r="D21" s="193">
        <v>452</v>
      </c>
      <c r="E21" s="193">
        <v>560</v>
      </c>
      <c r="F21" s="193">
        <v>799</v>
      </c>
      <c r="G21" s="193">
        <v>803</v>
      </c>
      <c r="H21" s="194">
        <v>585</v>
      </c>
    </row>
    <row r="22" spans="2:8" x14ac:dyDescent="0.2">
      <c r="B22" s="195"/>
      <c r="C22" s="18"/>
      <c r="D22" s="18"/>
      <c r="E22" s="18"/>
      <c r="F22" s="18"/>
      <c r="G22" s="18"/>
      <c r="H22" s="18"/>
    </row>
    <row r="23" spans="2:8" x14ac:dyDescent="0.2">
      <c r="B23" s="195"/>
      <c r="C23" s="18"/>
      <c r="D23" s="18"/>
      <c r="E23" s="18"/>
      <c r="F23" s="18"/>
      <c r="G23" s="18"/>
      <c r="H23" s="18"/>
    </row>
    <row r="24" spans="2:8" x14ac:dyDescent="0.2">
      <c r="B24" s="195"/>
      <c r="C24" s="18"/>
      <c r="D24" s="18"/>
      <c r="E24" s="18"/>
      <c r="F24" s="18"/>
      <c r="G24" s="18"/>
      <c r="H24" s="18"/>
    </row>
    <row r="25" spans="2:8" x14ac:dyDescent="0.2">
      <c r="B25" s="195"/>
      <c r="C25" s="18"/>
      <c r="D25" s="18"/>
      <c r="E25" s="18"/>
      <c r="F25" s="18"/>
      <c r="G25" s="18"/>
      <c r="H25" s="18"/>
    </row>
    <row r="26" spans="2:8" x14ac:dyDescent="0.2">
      <c r="B26" s="195"/>
      <c r="C26" s="18"/>
      <c r="D26" s="18"/>
      <c r="E26" s="18"/>
      <c r="F26" s="18"/>
      <c r="G26" s="18"/>
      <c r="H26" s="18"/>
    </row>
    <row r="27" spans="2:8" x14ac:dyDescent="0.2">
      <c r="B27" s="195"/>
      <c r="C27" s="18"/>
      <c r="D27" s="18"/>
      <c r="E27" s="18"/>
      <c r="F27" s="18"/>
      <c r="G27" s="18"/>
      <c r="H27" s="18"/>
    </row>
    <row r="28" spans="2:8" x14ac:dyDescent="0.2">
      <c r="B28" s="195"/>
      <c r="C28" s="18"/>
      <c r="D28" s="18"/>
      <c r="E28" s="18"/>
      <c r="F28" s="18"/>
      <c r="G28" s="18"/>
      <c r="H28" s="18"/>
    </row>
    <row r="29" spans="2:8" x14ac:dyDescent="0.2">
      <c r="B29" s="195"/>
      <c r="C29" s="18"/>
      <c r="D29" s="18"/>
      <c r="E29" s="18"/>
      <c r="F29" s="18"/>
      <c r="G29" s="18"/>
      <c r="H29" s="18"/>
    </row>
    <row r="30" spans="2:8" x14ac:dyDescent="0.2">
      <c r="B30" s="195"/>
      <c r="C30" s="18"/>
      <c r="D30" s="18"/>
      <c r="E30" s="18"/>
      <c r="F30" s="18"/>
      <c r="G30" s="18"/>
      <c r="H30" s="18"/>
    </row>
    <row r="31" spans="2:8" x14ac:dyDescent="0.2">
      <c r="B31" s="195"/>
      <c r="C31" s="18"/>
      <c r="D31" s="18"/>
      <c r="E31" s="18"/>
      <c r="F31" s="18"/>
      <c r="G31" s="18"/>
      <c r="H31" s="18"/>
    </row>
    <row r="32" spans="2:8" x14ac:dyDescent="0.2">
      <c r="B32" s="195"/>
      <c r="C32" s="18"/>
      <c r="D32" s="18"/>
      <c r="E32" s="18"/>
      <c r="F32" s="18"/>
      <c r="G32" s="18"/>
      <c r="H32" s="18"/>
    </row>
    <row r="33" spans="1:8" x14ac:dyDescent="0.2">
      <c r="B33" s="195"/>
      <c r="C33" s="18"/>
      <c r="D33" s="18"/>
      <c r="E33" s="18"/>
      <c r="F33" s="18"/>
      <c r="G33" s="18"/>
      <c r="H33" s="18"/>
    </row>
    <row r="34" spans="1:8" x14ac:dyDescent="0.2">
      <c r="B34" s="195"/>
      <c r="C34" s="18"/>
      <c r="D34" s="18"/>
      <c r="E34" s="18"/>
      <c r="F34" s="18"/>
      <c r="G34" s="18"/>
      <c r="H34" s="18"/>
    </row>
    <row r="35" spans="1:8" x14ac:dyDescent="0.2">
      <c r="B35" s="195"/>
      <c r="C35" s="18"/>
      <c r="D35" s="18"/>
      <c r="E35" s="18"/>
      <c r="F35" s="18"/>
      <c r="G35" s="18"/>
      <c r="H35" s="18"/>
    </row>
    <row r="36" spans="1:8" x14ac:dyDescent="0.2">
      <c r="B36" s="195"/>
      <c r="C36" s="18"/>
      <c r="D36" s="18"/>
      <c r="E36" s="18"/>
      <c r="F36" s="18"/>
      <c r="G36" s="18"/>
      <c r="H36" s="18"/>
    </row>
    <row r="37" spans="1:8" x14ac:dyDescent="0.2">
      <c r="B37" s="195"/>
      <c r="C37" s="18"/>
      <c r="D37" s="18"/>
      <c r="E37" s="18"/>
      <c r="F37" s="18"/>
      <c r="G37" s="18"/>
      <c r="H37" s="18"/>
    </row>
    <row r="38" spans="1:8" x14ac:dyDescent="0.2">
      <c r="B38" s="195"/>
      <c r="C38" s="18"/>
      <c r="D38" s="18"/>
      <c r="E38" s="18"/>
      <c r="F38" s="18"/>
      <c r="G38" s="18"/>
      <c r="H38" s="18"/>
    </row>
    <row r="39" spans="1:8" x14ac:dyDescent="0.2">
      <c r="B39" s="195"/>
      <c r="C39" s="18"/>
      <c r="D39" s="18"/>
      <c r="E39" s="18"/>
      <c r="F39" s="18"/>
      <c r="G39" s="18"/>
      <c r="H39" s="18"/>
    </row>
    <row r="40" spans="1:8" x14ac:dyDescent="0.2">
      <c r="B40" s="195"/>
      <c r="C40" s="18"/>
      <c r="D40" s="18"/>
      <c r="E40" s="18"/>
      <c r="F40" s="18"/>
      <c r="G40" s="18"/>
      <c r="H40" s="18"/>
    </row>
    <row r="41" spans="1:8" x14ac:dyDescent="0.2">
      <c r="B41" s="195"/>
      <c r="C41" s="18"/>
      <c r="D41" s="18"/>
      <c r="E41" s="18"/>
      <c r="F41" s="18"/>
      <c r="G41" s="18"/>
      <c r="H41" s="18"/>
    </row>
    <row r="42" spans="1:8" x14ac:dyDescent="0.2">
      <c r="B42" s="195"/>
      <c r="C42" s="18"/>
      <c r="D42" s="18"/>
      <c r="E42" s="18"/>
      <c r="F42" s="18"/>
      <c r="G42" s="18"/>
      <c r="H42" s="18"/>
    </row>
    <row r="43" spans="1:8" s="17" customFormat="1" x14ac:dyDescent="0.2">
      <c r="A43" s="178" t="s">
        <v>198</v>
      </c>
      <c r="B43" s="178"/>
    </row>
    <row r="44" spans="1:8" x14ac:dyDescent="0.2">
      <c r="A44" s="196"/>
      <c r="B44" s="195"/>
      <c r="C44" s="18"/>
      <c r="D44" s="18"/>
      <c r="E44" s="18"/>
      <c r="F44" s="18"/>
      <c r="G44" s="18"/>
      <c r="H44" s="18"/>
    </row>
    <row r="45" spans="1:8" x14ac:dyDescent="0.2">
      <c r="A45" s="196"/>
      <c r="B45" s="195" t="s">
        <v>199</v>
      </c>
      <c r="C45" s="18"/>
      <c r="D45" s="18"/>
      <c r="E45" s="18"/>
      <c r="F45" s="18"/>
      <c r="G45" s="18"/>
      <c r="H45" s="18"/>
    </row>
    <row r="46" spans="1:8" x14ac:dyDescent="0.2">
      <c r="A46" s="196"/>
      <c r="B46" s="197" t="s">
        <v>200</v>
      </c>
      <c r="C46" s="198" t="s">
        <v>201</v>
      </c>
      <c r="D46" s="18"/>
      <c r="E46" s="18"/>
      <c r="F46" s="18"/>
      <c r="G46" s="18"/>
      <c r="H46" s="18"/>
    </row>
    <row r="47" spans="1:8" x14ac:dyDescent="0.2">
      <c r="A47" s="196"/>
      <c r="B47" s="199">
        <v>1996</v>
      </c>
      <c r="C47" s="182">
        <v>5.8</v>
      </c>
      <c r="D47" s="18"/>
      <c r="E47" s="18"/>
      <c r="F47" s="18"/>
      <c r="G47" s="18"/>
      <c r="H47" s="18"/>
    </row>
    <row r="48" spans="1:8" x14ac:dyDescent="0.2">
      <c r="A48" s="196"/>
      <c r="B48" s="200">
        <v>1997</v>
      </c>
      <c r="C48" s="184">
        <v>5.84</v>
      </c>
      <c r="D48" s="18"/>
      <c r="E48" s="18"/>
      <c r="F48" s="18"/>
      <c r="G48" s="18"/>
      <c r="H48" s="18"/>
    </row>
    <row r="49" spans="1:8" x14ac:dyDescent="0.2">
      <c r="A49" s="196"/>
      <c r="B49" s="200">
        <v>2010</v>
      </c>
      <c r="C49" s="184">
        <v>6.8940000000000001</v>
      </c>
      <c r="D49" s="18"/>
      <c r="E49" s="18"/>
      <c r="F49" s="18"/>
      <c r="G49" s="18"/>
      <c r="H49" s="18"/>
    </row>
    <row r="50" spans="1:8" x14ac:dyDescent="0.2">
      <c r="A50" s="196"/>
      <c r="B50" s="201">
        <v>2025</v>
      </c>
      <c r="C50" s="202">
        <v>8.0359999999999996</v>
      </c>
      <c r="D50" s="18"/>
      <c r="E50" s="18"/>
      <c r="F50" s="18"/>
      <c r="G50" s="18"/>
      <c r="H50" s="18"/>
    </row>
    <row r="51" spans="1:8" x14ac:dyDescent="0.2">
      <c r="A51" s="196"/>
      <c r="B51" s="195"/>
      <c r="C51" s="18"/>
      <c r="D51" s="18"/>
      <c r="E51" s="18"/>
      <c r="F51" s="18"/>
      <c r="G51" s="18"/>
      <c r="H51" s="18"/>
    </row>
    <row r="52" spans="1:8" x14ac:dyDescent="0.2">
      <c r="A52" s="196"/>
      <c r="B52" s="195"/>
      <c r="C52" s="18"/>
      <c r="D52" s="18"/>
      <c r="E52" s="18"/>
      <c r="F52" s="18"/>
      <c r="G52" s="18"/>
      <c r="H52" s="18"/>
    </row>
    <row r="53" spans="1:8" x14ac:dyDescent="0.2">
      <c r="A53" s="196"/>
      <c r="B53" s="195"/>
      <c r="C53" s="18"/>
      <c r="D53" s="18"/>
      <c r="E53" s="18"/>
      <c r="F53" s="18"/>
      <c r="G53" s="18"/>
      <c r="H53" s="18"/>
    </row>
    <row r="54" spans="1:8" x14ac:dyDescent="0.2">
      <c r="A54" s="196"/>
      <c r="B54" s="195"/>
      <c r="C54" s="18"/>
      <c r="D54" s="18"/>
      <c r="E54" s="18"/>
      <c r="F54" s="18"/>
      <c r="G54" s="18"/>
      <c r="H54" s="18"/>
    </row>
    <row r="55" spans="1:8" x14ac:dyDescent="0.2">
      <c r="A55" s="196"/>
      <c r="B55" s="195"/>
      <c r="C55" s="18"/>
      <c r="D55" s="18"/>
      <c r="E55" s="18"/>
      <c r="F55" s="18"/>
      <c r="G55" s="18"/>
      <c r="H55" s="18"/>
    </row>
    <row r="56" spans="1:8" x14ac:dyDescent="0.2">
      <c r="A56" s="196"/>
      <c r="B56" s="195"/>
      <c r="C56" s="18"/>
      <c r="D56" s="18"/>
      <c r="E56" s="18"/>
      <c r="F56" s="18"/>
      <c r="G56" s="18"/>
      <c r="H56" s="18"/>
    </row>
    <row r="57" spans="1:8" x14ac:dyDescent="0.2">
      <c r="A57" s="196"/>
      <c r="B57" s="195"/>
      <c r="C57" s="18"/>
      <c r="D57" s="18"/>
      <c r="E57" s="18"/>
      <c r="F57" s="18"/>
      <c r="G57" s="18"/>
      <c r="H57" s="18"/>
    </row>
    <row r="58" spans="1:8" x14ac:dyDescent="0.2">
      <c r="A58" s="196"/>
      <c r="B58" s="195"/>
      <c r="C58" s="18"/>
      <c r="D58" s="18"/>
      <c r="E58" s="18"/>
      <c r="F58" s="18"/>
      <c r="G58" s="18"/>
      <c r="H58" s="18"/>
    </row>
    <row r="59" spans="1:8" x14ac:dyDescent="0.2">
      <c r="A59" s="196"/>
      <c r="B59" s="195"/>
      <c r="C59" s="18"/>
      <c r="D59" s="18"/>
      <c r="E59" s="18"/>
      <c r="F59" s="18"/>
      <c r="G59" s="18"/>
      <c r="H59" s="18"/>
    </row>
    <row r="60" spans="1:8" x14ac:dyDescent="0.2">
      <c r="A60" s="196"/>
      <c r="B60" s="195"/>
      <c r="C60" s="18"/>
      <c r="D60" s="18"/>
      <c r="E60" s="18"/>
      <c r="F60" s="18"/>
      <c r="G60" s="18"/>
      <c r="H60" s="18"/>
    </row>
    <row r="61" spans="1:8" x14ac:dyDescent="0.2">
      <c r="A61" s="196"/>
      <c r="B61" s="195"/>
      <c r="C61" s="18"/>
      <c r="D61" s="18"/>
      <c r="E61" s="18"/>
      <c r="F61" s="18"/>
      <c r="G61" s="18"/>
      <c r="H61" s="18"/>
    </row>
    <row r="62" spans="1:8" x14ac:dyDescent="0.2">
      <c r="A62" s="196"/>
      <c r="B62" s="195"/>
      <c r="C62" s="18"/>
      <c r="D62" s="18"/>
      <c r="E62" s="18"/>
      <c r="F62" s="18"/>
      <c r="G62" s="18"/>
      <c r="H62" s="18"/>
    </row>
    <row r="63" spans="1:8" x14ac:dyDescent="0.2">
      <c r="A63" s="196"/>
      <c r="B63" s="195"/>
      <c r="C63" s="18"/>
      <c r="D63" s="18"/>
      <c r="E63" s="18"/>
      <c r="F63" s="18"/>
      <c r="G63" s="18"/>
      <c r="H63" s="18"/>
    </row>
    <row r="64" spans="1:8" x14ac:dyDescent="0.2">
      <c r="A64" s="196"/>
      <c r="B64" s="195"/>
      <c r="C64" s="18"/>
      <c r="D64" s="18"/>
      <c r="E64" s="18"/>
      <c r="F64" s="18"/>
      <c r="G64" s="18"/>
      <c r="H64" s="18"/>
    </row>
    <row r="65" spans="1:8" x14ac:dyDescent="0.2">
      <c r="A65" s="196"/>
      <c r="B65" s="195"/>
      <c r="C65" s="18"/>
      <c r="D65" s="18"/>
      <c r="E65" s="18"/>
      <c r="F65" s="18"/>
      <c r="G65" s="18"/>
      <c r="H65" s="18"/>
    </row>
    <row r="66" spans="1:8" x14ac:dyDescent="0.2">
      <c r="A66" s="196"/>
      <c r="B66" s="195"/>
      <c r="C66" s="18"/>
      <c r="D66" s="18"/>
      <c r="E66" s="18"/>
      <c r="F66" s="18"/>
      <c r="G66" s="18"/>
      <c r="H66" s="18"/>
    </row>
    <row r="67" spans="1:8" x14ac:dyDescent="0.2">
      <c r="A67" s="196"/>
      <c r="B67" s="195"/>
      <c r="C67" s="18"/>
      <c r="D67" s="18"/>
      <c r="E67" s="18"/>
      <c r="F67" s="18"/>
      <c r="G67" s="18"/>
      <c r="H67" s="18"/>
    </row>
    <row r="68" spans="1:8" x14ac:dyDescent="0.2">
      <c r="A68" s="196"/>
      <c r="B68" s="195"/>
      <c r="C68" s="18"/>
      <c r="D68" s="18"/>
      <c r="E68" s="18"/>
      <c r="F68" s="18"/>
      <c r="G68" s="18"/>
      <c r="H68" s="18"/>
    </row>
    <row r="69" spans="1:8" s="17" customFormat="1" x14ac:dyDescent="0.2">
      <c r="A69" s="178" t="s">
        <v>202</v>
      </c>
      <c r="B69" s="178"/>
    </row>
    <row r="70" spans="1:8" s="18" customFormat="1" x14ac:dyDescent="0.2">
      <c r="A70" s="195"/>
      <c r="B70" s="195"/>
    </row>
    <row r="71" spans="1:8" s="18" customFormat="1" x14ac:dyDescent="0.2">
      <c r="A71" s="195"/>
      <c r="B71" s="195"/>
    </row>
    <row r="72" spans="1:8" s="18" customFormat="1" ht="13.5" thickBot="1" x14ac:dyDescent="0.25">
      <c r="A72" s="195"/>
      <c r="B72" s="203" t="s">
        <v>133</v>
      </c>
      <c r="C72" s="204" t="s">
        <v>134</v>
      </c>
      <c r="D72" s="204" t="s">
        <v>135</v>
      </c>
      <c r="E72" s="205" t="s">
        <v>136</v>
      </c>
    </row>
    <row r="73" spans="1:8" s="18" customFormat="1" x14ac:dyDescent="0.2">
      <c r="A73" s="195"/>
      <c r="B73" s="206" t="s">
        <v>140</v>
      </c>
      <c r="C73" s="207" t="s">
        <v>203</v>
      </c>
      <c r="D73" s="207">
        <v>1</v>
      </c>
      <c r="E73" s="208">
        <v>9650</v>
      </c>
    </row>
    <row r="74" spans="1:8" s="18" customFormat="1" x14ac:dyDescent="0.2">
      <c r="A74" s="195"/>
      <c r="B74" s="206" t="s">
        <v>204</v>
      </c>
      <c r="C74" s="207" t="s">
        <v>205</v>
      </c>
      <c r="D74" s="207">
        <v>4</v>
      </c>
      <c r="E74" s="208">
        <v>12000</v>
      </c>
    </row>
    <row r="75" spans="1:8" s="18" customFormat="1" x14ac:dyDescent="0.2">
      <c r="A75" s="195"/>
      <c r="B75" s="206" t="s">
        <v>161</v>
      </c>
      <c r="C75" s="207" t="s">
        <v>206</v>
      </c>
      <c r="D75" s="207">
        <v>5</v>
      </c>
      <c r="E75" s="208">
        <v>13200</v>
      </c>
    </row>
    <row r="76" spans="1:8" s="18" customFormat="1" x14ac:dyDescent="0.2">
      <c r="A76" s="195"/>
      <c r="B76" s="209" t="s">
        <v>161</v>
      </c>
      <c r="C76" s="210" t="s">
        <v>207</v>
      </c>
      <c r="D76" s="210">
        <v>2</v>
      </c>
      <c r="E76" s="211">
        <v>13200</v>
      </c>
    </row>
    <row r="77" spans="1:8" s="18" customFormat="1" x14ac:dyDescent="0.2">
      <c r="A77" s="195"/>
      <c r="B77" s="195"/>
    </row>
    <row r="78" spans="1:8" s="18" customFormat="1" x14ac:dyDescent="0.2">
      <c r="A78" s="195"/>
      <c r="B78" s="195"/>
    </row>
    <row r="79" spans="1:8" s="18" customFormat="1" x14ac:dyDescent="0.2">
      <c r="A79" s="195"/>
      <c r="B79" s="195"/>
    </row>
    <row r="80" spans="1:8" s="18" customFormat="1" x14ac:dyDescent="0.2">
      <c r="A80" s="195"/>
      <c r="B80" s="195"/>
    </row>
    <row r="81" spans="1:2" s="18" customFormat="1" x14ac:dyDescent="0.2">
      <c r="A81" s="195"/>
      <c r="B81" s="195"/>
    </row>
    <row r="82" spans="1:2" s="18" customFormat="1" x14ac:dyDescent="0.2">
      <c r="A82" s="195"/>
      <c r="B82" s="195"/>
    </row>
    <row r="83" spans="1:2" s="18" customFormat="1" x14ac:dyDescent="0.2">
      <c r="A83" s="195"/>
      <c r="B83" s="195"/>
    </row>
    <row r="84" spans="1:2" s="18" customFormat="1" x14ac:dyDescent="0.2">
      <c r="A84" s="195"/>
      <c r="B84" s="195"/>
    </row>
    <row r="85" spans="1:2" s="18" customFormat="1" x14ac:dyDescent="0.2">
      <c r="A85" s="195"/>
      <c r="B85" s="195"/>
    </row>
    <row r="86" spans="1:2" s="18" customFormat="1" x14ac:dyDescent="0.2">
      <c r="A86" s="195"/>
      <c r="B86" s="195"/>
    </row>
    <row r="87" spans="1:2" s="18" customFormat="1" x14ac:dyDescent="0.2">
      <c r="A87" s="195"/>
      <c r="B87" s="195"/>
    </row>
    <row r="88" spans="1:2" s="18" customFormat="1" x14ac:dyDescent="0.2">
      <c r="A88" s="195"/>
      <c r="B88" s="195"/>
    </row>
    <row r="89" spans="1:2" s="18" customFormat="1" x14ac:dyDescent="0.2">
      <c r="A89" s="195"/>
      <c r="B89" s="195"/>
    </row>
    <row r="90" spans="1:2" s="18" customFormat="1" x14ac:dyDescent="0.2">
      <c r="A90" s="195"/>
      <c r="B90" s="195"/>
    </row>
    <row r="91" spans="1:2" s="18" customFormat="1" x14ac:dyDescent="0.2">
      <c r="A91" s="195"/>
      <c r="B91" s="195"/>
    </row>
    <row r="92" spans="1:2" s="18" customFormat="1" x14ac:dyDescent="0.2">
      <c r="A92" s="195"/>
      <c r="B92" s="195"/>
    </row>
    <row r="93" spans="1:2" s="18" customFormat="1" x14ac:dyDescent="0.2">
      <c r="A93" s="195"/>
      <c r="B93" s="195"/>
    </row>
    <row r="94" spans="1:2" s="18" customFormat="1" x14ac:dyDescent="0.2">
      <c r="A94" s="195"/>
      <c r="B94" s="195"/>
    </row>
    <row r="97" spans="1:15" ht="15.75" thickBo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ht="13.5" thickTop="1" x14ac:dyDescent="0.2"/>
    <row r="100" spans="1:15" x14ac:dyDescent="0.2">
      <c r="A100" s="196"/>
    </row>
    <row r="119" spans="1:1" x14ac:dyDescent="0.2">
      <c r="A119" s="19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21</vt:i4>
      </vt:variant>
    </vt:vector>
  </HeadingPairs>
  <TitlesOfParts>
    <vt:vector size="31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Условное форматирование</vt:lpstr>
      <vt:lpstr>lab_6_1</vt:lpstr>
      <vt:lpstr>lab_9</vt:lpstr>
      <vt:lpstr>Графики функций</vt:lpstr>
      <vt:lpstr>angl</vt:lpstr>
      <vt:lpstr>ФУНКЦИИ!answ_3</vt:lpstr>
      <vt:lpstr>answ_4</vt:lpstr>
      <vt:lpstr>answ_5</vt:lpstr>
      <vt:lpstr>answ_6_1</vt:lpstr>
      <vt:lpstr>answ_9</vt:lpstr>
      <vt:lpstr>austr</vt:lpstr>
      <vt:lpstr>'Условное форматирование'!australia_res</vt:lpstr>
      <vt:lpstr>can</vt:lpstr>
      <vt:lpstr>'Условное форматирование'!canada_res</vt:lpstr>
      <vt:lpstr>mex</vt:lpstr>
      <vt:lpstr>'Условное форматирование'!mexico_res</vt:lpstr>
      <vt:lpstr>sing</vt:lpstr>
      <vt:lpstr>'Условное форматирование'!singapore_res</vt:lpstr>
      <vt:lpstr>'Условное форматирование'!tax_res</vt:lpstr>
      <vt:lpstr>'Условное форматирование'!uk_res</vt:lpstr>
      <vt:lpstr>usa</vt:lpstr>
      <vt:lpstr>'Условное форматирование'!usa_res</vt:lpstr>
      <vt:lpstr>lab_6_1!Извлечь</vt:lpstr>
      <vt:lpstr>канада</vt:lpstr>
      <vt:lpstr>lab_6_1!Критерии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2024-01-16T10:35:22Z</dcterms:modified>
</cp:coreProperties>
</file>