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86" firstSheet="9" activeTab="10"/>
  </bookViews>
  <sheets>
    <sheet name="Главная_Таблица" sheetId="3" r:id="rId1"/>
    <sheet name="Урок" sheetId="1" r:id="rId2"/>
    <sheet name="Тест" sheetId="4" r:id="rId3"/>
    <sheet name="Тренировка" sheetId="2" r:id="rId4"/>
    <sheet name="ФУНКЦИИ" sheetId="5" r:id="rId5"/>
    <sheet name="lab_4" sheetId="6" r:id="rId6"/>
    <sheet name="Условное форматирование" sheetId="7" r:id="rId7"/>
    <sheet name="lab_6_1" sheetId="8" r:id="rId8"/>
    <sheet name="lab_9" sheetId="9" r:id="rId9"/>
    <sheet name="Графики функций" sheetId="10" r:id="rId10"/>
    <sheet name="Спираль Архимеда" sheetId="11" r:id="rId11"/>
    <sheet name="Астроида" sheetId="12" r:id="rId12"/>
    <sheet name="Улитка Паскаля" sheetId="13" r:id="rId13"/>
    <sheet name="Лемниската Бернулли" sheetId="14" r:id="rId14"/>
  </sheets>
  <externalReferences>
    <externalReference r:id="rId15"/>
    <externalReference r:id="rId16"/>
    <externalReference r:id="rId17"/>
  </externalReferences>
  <definedNames>
    <definedName name="_xlnm._FilterDatabase" localSheetId="7" hidden="1">lab_6_1!$B$16:$I$34</definedName>
    <definedName name="angl">'Условное форматирование'!$J$10:$J$14</definedName>
    <definedName name="answ_3" localSheetId="4">ФУНКЦИИ!$A$111</definedName>
    <definedName name="answ_4">lab_4!$A$77</definedName>
    <definedName name="answ_5">'Условное форматирование'!$A$48</definedName>
    <definedName name="answ_6_1">lab_6_1!$A$66</definedName>
    <definedName name="answ_8" localSheetId="5">#REF!</definedName>
    <definedName name="answ_8" localSheetId="6">#REF!</definedName>
    <definedName name="answ_8" localSheetId="4">#REF!</definedName>
    <definedName name="answ_8">#REF!</definedName>
    <definedName name="answ_9">lab_9!$A$97</definedName>
    <definedName name="austr">'Условное форматирование'!$I$10:$I$14</definedName>
    <definedName name="australia_res" localSheetId="7">[1]lab_5!$I$52:$I$56</definedName>
    <definedName name="australia_res" localSheetId="8">[2]lab_5!$I$52:$I$56</definedName>
    <definedName name="australia_res" localSheetId="6">'Условное форматирование'!$I$53:$I$57</definedName>
    <definedName name="australia_res">[3]lab_5!$I$52:$I$56</definedName>
    <definedName name="can">'Условное форматирование'!$F$10:$F$14</definedName>
    <definedName name="canada_res" localSheetId="7">[1]lab_5!$F$52:$F$56</definedName>
    <definedName name="canada_res" localSheetId="8">[2]lab_5!$F$52:$F$56</definedName>
    <definedName name="canada_res" localSheetId="6">'Условное форматирование'!$F$53:$F$57</definedName>
    <definedName name="canada_res">[3]lab_5!$F$52:$F$56</definedName>
    <definedName name="mex">'Условное форматирование'!$G$10:$G$14</definedName>
    <definedName name="mexico_res" localSheetId="7">[1]lab_5!$G$52:$G$56</definedName>
    <definedName name="mexico_res" localSheetId="8">[2]lab_5!$G$52:$G$56</definedName>
    <definedName name="mexico_res" localSheetId="6">'Условное форматирование'!$G$53:$G$57</definedName>
    <definedName name="mexico_res">[3]lab_5!$G$52:$G$56</definedName>
    <definedName name="sing">'Условное форматирование'!$H$10:$H$14</definedName>
    <definedName name="singapore_res" localSheetId="7">[1]lab_5!$H$52:$H$56</definedName>
    <definedName name="singapore_res" localSheetId="8">[2]lab_5!$H$52:$H$56</definedName>
    <definedName name="singapore_res" localSheetId="6">'Условное форматирование'!$H$53:$H$57</definedName>
    <definedName name="singapore_res">[3]lab_5!$H$52:$H$56</definedName>
    <definedName name="tabl_firm" localSheetId="7">[1]more_tasks!$C$160:$F$163</definedName>
    <definedName name="tabl_firm" localSheetId="8">[2]more_tasks!$C$160:$F$163</definedName>
    <definedName name="tabl_firm">[3]more_tasks!$C$160:$F$163</definedName>
    <definedName name="tax_res" localSheetId="7">[1]lab_5!$C$59</definedName>
    <definedName name="tax_res" localSheetId="8">[2]lab_5!$C$59</definedName>
    <definedName name="tax_res" localSheetId="6">'Условное форматирование'!$C$60</definedName>
    <definedName name="tax_res">[3]lab_5!$C$59</definedName>
    <definedName name="uk_res" localSheetId="7">[1]lab_5!$J$52:$J$56</definedName>
    <definedName name="uk_res" localSheetId="8">[2]lab_5!$J$52:$J$56</definedName>
    <definedName name="uk_res" localSheetId="6">'Условное форматирование'!$J$53:$J$57</definedName>
    <definedName name="uk_res">[3]lab_5!$J$52:$J$56</definedName>
    <definedName name="usa">'Условное форматирование'!$E$10:$E$14</definedName>
    <definedName name="usa_res" localSheetId="7">[1]lab_5!$E$52:$E$56</definedName>
    <definedName name="usa_res" localSheetId="8">[2]lab_5!$E$52:$E$56</definedName>
    <definedName name="usa_res" localSheetId="6">'Условное форматирование'!$E$53:$E$57</definedName>
    <definedName name="usa_res">[3]lab_5!$E$52:$E$56</definedName>
    <definedName name="_xlnm.Extract" localSheetId="7">lab_6_1!$B$51:$I$51</definedName>
    <definedName name="канада">'Условное форматирование'!$F$10:$F$14</definedName>
    <definedName name="_xlnm.Criteria" localSheetId="7">lab_6_1!$B$46:$I$47</definedName>
  </definedNames>
  <calcPr calcId="152511"/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E2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2" i="13"/>
  <c r="C37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2" i="12"/>
  <c r="B45" i="11"/>
  <c r="D45" i="11" s="1"/>
  <c r="C45" i="11"/>
  <c r="B46" i="11"/>
  <c r="C46" i="11"/>
  <c r="D46" i="11"/>
  <c r="B47" i="11"/>
  <c r="C47" i="11" s="1"/>
  <c r="D47" i="11"/>
  <c r="B48" i="11"/>
  <c r="C48" i="11" s="1"/>
  <c r="B49" i="11"/>
  <c r="D49" i="11" s="1"/>
  <c r="C49" i="11"/>
  <c r="B50" i="11"/>
  <c r="C50" i="11"/>
  <c r="D50" i="11"/>
  <c r="B51" i="11"/>
  <c r="C51" i="11" s="1"/>
  <c r="D51" i="11"/>
  <c r="B52" i="11"/>
  <c r="C52" i="11" s="1"/>
  <c r="B53" i="11"/>
  <c r="D53" i="11" s="1"/>
  <c r="C53" i="11"/>
  <c r="B54" i="11"/>
  <c r="C54" i="11"/>
  <c r="D54" i="11"/>
  <c r="B55" i="11"/>
  <c r="C55" i="11"/>
  <c r="D55" i="11"/>
  <c r="B56" i="11"/>
  <c r="C56" i="11" s="1"/>
  <c r="B57" i="11"/>
  <c r="D57" i="11" s="1"/>
  <c r="C57" i="11"/>
  <c r="B58" i="11"/>
  <c r="C58" i="11"/>
  <c r="D58" i="11"/>
  <c r="B59" i="11"/>
  <c r="C59" i="11"/>
  <c r="D59" i="11"/>
  <c r="B60" i="11"/>
  <c r="C60" i="11" s="1"/>
  <c r="B61" i="11"/>
  <c r="D61" i="11" s="1"/>
  <c r="C61" i="11"/>
  <c r="B62" i="11"/>
  <c r="C62" i="11"/>
  <c r="D62" i="11"/>
  <c r="B63" i="11"/>
  <c r="C63" i="11"/>
  <c r="D63" i="11"/>
  <c r="B64" i="11"/>
  <c r="C64" i="11" s="1"/>
  <c r="B65" i="11"/>
  <c r="D65" i="11" s="1"/>
  <c r="C65" i="11"/>
  <c r="B66" i="11"/>
  <c r="C66" i="11"/>
  <c r="D66" i="11"/>
  <c r="B67" i="11"/>
  <c r="C67" i="11"/>
  <c r="D67" i="11"/>
  <c r="B68" i="11"/>
  <c r="C68" i="11" s="1"/>
  <c r="B69" i="11"/>
  <c r="D69" i="11" s="1"/>
  <c r="C69" i="11"/>
  <c r="B70" i="11"/>
  <c r="C70" i="11"/>
  <c r="D70" i="11"/>
  <c r="B71" i="11"/>
  <c r="C71" i="11"/>
  <c r="D71" i="11"/>
  <c r="B72" i="11"/>
  <c r="C72" i="11" s="1"/>
  <c r="B73" i="11"/>
  <c r="D73" i="11" s="1"/>
  <c r="C73" i="11"/>
  <c r="B74" i="11"/>
  <c r="C74" i="11"/>
  <c r="D74" i="11"/>
  <c r="B75" i="11"/>
  <c r="C75" i="11"/>
  <c r="D75" i="11"/>
  <c r="B76" i="11"/>
  <c r="C76" i="11" s="1"/>
  <c r="B77" i="11"/>
  <c r="D77" i="11" s="1"/>
  <c r="C77" i="11"/>
  <c r="B78" i="11"/>
  <c r="C78" i="11"/>
  <c r="D78" i="11"/>
  <c r="B79" i="11"/>
  <c r="C79" i="11"/>
  <c r="D79" i="11"/>
  <c r="B80" i="11"/>
  <c r="C80" i="11" s="1"/>
  <c r="B81" i="11"/>
  <c r="D81" i="11" s="1"/>
  <c r="C81" i="11"/>
  <c r="B82" i="11"/>
  <c r="C82" i="11"/>
  <c r="D82" i="11"/>
  <c r="B83" i="11"/>
  <c r="C83" i="11"/>
  <c r="D83" i="11"/>
  <c r="B84" i="11"/>
  <c r="C84" i="11" s="1"/>
  <c r="B85" i="11"/>
  <c r="D85" i="11" s="1"/>
  <c r="C85" i="11"/>
  <c r="B86" i="11"/>
  <c r="C86" i="11"/>
  <c r="D86" i="11"/>
  <c r="B87" i="11"/>
  <c r="C87" i="11"/>
  <c r="D87" i="11"/>
  <c r="B88" i="11"/>
  <c r="C88" i="11" s="1"/>
  <c r="B89" i="11"/>
  <c r="D89" i="11" s="1"/>
  <c r="C89" i="11"/>
  <c r="B90" i="11"/>
  <c r="C90" i="11"/>
  <c r="D90" i="11"/>
  <c r="B91" i="11"/>
  <c r="C91" i="11"/>
  <c r="D91" i="11"/>
  <c r="B92" i="11"/>
  <c r="C92" i="11" s="1"/>
  <c r="B93" i="11"/>
  <c r="D93" i="11" s="1"/>
  <c r="C93" i="11"/>
  <c r="B94" i="11"/>
  <c r="C94" i="11"/>
  <c r="D94" i="11"/>
  <c r="B95" i="11"/>
  <c r="C95" i="11"/>
  <c r="D95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C13" i="11"/>
  <c r="C14" i="11"/>
  <c r="E14" i="11" s="1"/>
  <c r="C15" i="11"/>
  <c r="E15" i="11" s="1"/>
  <c r="C16" i="11"/>
  <c r="C17" i="11"/>
  <c r="C18" i="11"/>
  <c r="E18" i="11" s="1"/>
  <c r="C19" i="11"/>
  <c r="E19" i="11" s="1"/>
  <c r="C20" i="11"/>
  <c r="C21" i="11"/>
  <c r="C22" i="11"/>
  <c r="E22" i="11" s="1"/>
  <c r="C23" i="11"/>
  <c r="E23" i="11" s="1"/>
  <c r="C24" i="11"/>
  <c r="C25" i="11"/>
  <c r="C26" i="11"/>
  <c r="E26" i="11" s="1"/>
  <c r="C27" i="11"/>
  <c r="E27" i="11" s="1"/>
  <c r="C28" i="11"/>
  <c r="C29" i="11"/>
  <c r="C30" i="11"/>
  <c r="E30" i="11" s="1"/>
  <c r="C31" i="11"/>
  <c r="E31" i="11" s="1"/>
  <c r="C32" i="11"/>
  <c r="C33" i="11"/>
  <c r="C34" i="11"/>
  <c r="E34" i="11" s="1"/>
  <c r="C35" i="11"/>
  <c r="E35" i="11" s="1"/>
  <c r="C36" i="11"/>
  <c r="C37" i="11"/>
  <c r="C38" i="11"/>
  <c r="E38" i="11" s="1"/>
  <c r="C39" i="11"/>
  <c r="E39" i="11" s="1"/>
  <c r="C40" i="11"/>
  <c r="C41" i="11"/>
  <c r="C42" i="11"/>
  <c r="E42" i="11" s="1"/>
  <c r="B13" i="11"/>
  <c r="E13" i="11" s="1"/>
  <c r="B14" i="11"/>
  <c r="F14" i="11" s="1"/>
  <c r="B15" i="11"/>
  <c r="F15" i="11" s="1"/>
  <c r="B16" i="11"/>
  <c r="E16" i="11" s="1"/>
  <c r="B17" i="11"/>
  <c r="F17" i="11" s="1"/>
  <c r="B18" i="11"/>
  <c r="F18" i="11" s="1"/>
  <c r="B19" i="11"/>
  <c r="F19" i="11" s="1"/>
  <c r="B20" i="11"/>
  <c r="E20" i="11" s="1"/>
  <c r="B21" i="11"/>
  <c r="E21" i="11" s="1"/>
  <c r="B22" i="11"/>
  <c r="F22" i="11" s="1"/>
  <c r="B23" i="11"/>
  <c r="F23" i="11" s="1"/>
  <c r="B24" i="11"/>
  <c r="E24" i="11" s="1"/>
  <c r="B25" i="11"/>
  <c r="F25" i="11" s="1"/>
  <c r="B26" i="11"/>
  <c r="F26" i="11" s="1"/>
  <c r="B27" i="11"/>
  <c r="F27" i="11" s="1"/>
  <c r="B28" i="11"/>
  <c r="E28" i="11" s="1"/>
  <c r="B29" i="11"/>
  <c r="E29" i="11" s="1"/>
  <c r="B30" i="11"/>
  <c r="F30" i="11" s="1"/>
  <c r="B31" i="11"/>
  <c r="F31" i="11" s="1"/>
  <c r="B32" i="11"/>
  <c r="E32" i="11" s="1"/>
  <c r="B33" i="11"/>
  <c r="F33" i="11" s="1"/>
  <c r="B34" i="11"/>
  <c r="F34" i="11" s="1"/>
  <c r="B35" i="11"/>
  <c r="F35" i="11" s="1"/>
  <c r="B36" i="11"/>
  <c r="E36" i="11" s="1"/>
  <c r="B37" i="11"/>
  <c r="E37" i="11" s="1"/>
  <c r="B38" i="11"/>
  <c r="F38" i="11" s="1"/>
  <c r="B39" i="11"/>
  <c r="F39" i="11" s="1"/>
  <c r="B40" i="11"/>
  <c r="E40" i="11" s="1"/>
  <c r="B41" i="11"/>
  <c r="F41" i="11" s="1"/>
  <c r="B42" i="11"/>
  <c r="F42" i="11" s="1"/>
  <c r="F37" i="11" l="1"/>
  <c r="F29" i="11"/>
  <c r="F21" i="11"/>
  <c r="F13" i="11"/>
  <c r="F36" i="11"/>
  <c r="F28" i="11"/>
  <c r="F20" i="11"/>
  <c r="E41" i="11"/>
  <c r="E33" i="11"/>
  <c r="E25" i="11"/>
  <c r="E17" i="11"/>
  <c r="D92" i="11"/>
  <c r="D88" i="11"/>
  <c r="D84" i="11"/>
  <c r="D80" i="11"/>
  <c r="D76" i="11"/>
  <c r="D72" i="11"/>
  <c r="D68" i="11"/>
  <c r="D64" i="11"/>
  <c r="D60" i="11"/>
  <c r="D56" i="11"/>
  <c r="D52" i="11"/>
  <c r="D48" i="11"/>
  <c r="F40" i="11"/>
  <c r="F32" i="11"/>
  <c r="F24" i="11"/>
  <c r="F16" i="11"/>
  <c r="D3" i="11"/>
  <c r="D4" i="11"/>
  <c r="D5" i="11"/>
  <c r="D6" i="11"/>
  <c r="D7" i="11"/>
  <c r="D8" i="11"/>
  <c r="D9" i="11"/>
  <c r="D10" i="11"/>
  <c r="D11" i="11"/>
  <c r="D12" i="11"/>
  <c r="C3" i="11"/>
  <c r="C4" i="11"/>
  <c r="C5" i="11"/>
  <c r="C6" i="11"/>
  <c r="C7" i="11"/>
  <c r="C8" i="11"/>
  <c r="C9" i="11"/>
  <c r="C10" i="11"/>
  <c r="C11" i="11"/>
  <c r="C12" i="11"/>
  <c r="B3" i="11"/>
  <c r="F3" i="11" s="1"/>
  <c r="B4" i="11"/>
  <c r="F4" i="11" s="1"/>
  <c r="B5" i="11"/>
  <c r="F5" i="11" s="1"/>
  <c r="B6" i="11"/>
  <c r="F6" i="11" s="1"/>
  <c r="B7" i="11"/>
  <c r="F7" i="11" s="1"/>
  <c r="B8" i="11"/>
  <c r="B9" i="11"/>
  <c r="F9" i="11" s="1"/>
  <c r="B10" i="11"/>
  <c r="F10" i="11" s="1"/>
  <c r="B11" i="11"/>
  <c r="F11" i="11" s="1"/>
  <c r="B12" i="11"/>
  <c r="D2" i="11"/>
  <c r="C2" i="11"/>
  <c r="B2" i="11"/>
  <c r="E2" i="11" s="1"/>
  <c r="E12" i="11" l="1"/>
  <c r="E8" i="11"/>
  <c r="E10" i="11"/>
  <c r="E7" i="11"/>
  <c r="E6" i="11"/>
  <c r="E11" i="11"/>
  <c r="E3" i="11"/>
  <c r="F2" i="11"/>
  <c r="F12" i="11"/>
  <c r="F8" i="11"/>
  <c r="E9" i="11"/>
  <c r="E5" i="11"/>
  <c r="E4" i="11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48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24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00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76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52" i="10"/>
  <c r="B96" i="10"/>
  <c r="B93" i="10"/>
  <c r="B89" i="10"/>
  <c r="B95" i="10"/>
  <c r="B92" i="10"/>
  <c r="B90" i="10"/>
  <c r="B91" i="10"/>
  <c r="B94" i="10"/>
  <c r="B29" i="10" l="1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28" i="10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4" i="10"/>
  <c r="G30" i="8" l="1"/>
  <c r="G26" i="8"/>
  <c r="G28" i="8"/>
  <c r="G33" i="8"/>
  <c r="G21" i="8"/>
  <c r="G25" i="8"/>
  <c r="G20" i="8"/>
  <c r="G34" i="8"/>
  <c r="G18" i="8"/>
  <c r="G17" i="8"/>
  <c r="G24" i="8"/>
  <c r="G22" i="8"/>
  <c r="G31" i="8"/>
  <c r="G19" i="8"/>
  <c r="G32" i="8"/>
  <c r="G27" i="8"/>
  <c r="G23" i="8"/>
  <c r="G29" i="8"/>
  <c r="J16" i="7" l="1"/>
  <c r="I16" i="7"/>
  <c r="H16" i="7"/>
  <c r="G16" i="7"/>
  <c r="F16" i="7"/>
  <c r="E16" i="7"/>
  <c r="J15" i="7"/>
  <c r="I15" i="7"/>
  <c r="H15" i="7"/>
  <c r="G15" i="7"/>
  <c r="F15" i="7"/>
  <c r="E15" i="7"/>
  <c r="E45" i="7"/>
  <c r="E44" i="7"/>
  <c r="E43" i="7"/>
  <c r="E42" i="7"/>
  <c r="E41" i="7"/>
  <c r="E40" i="7"/>
  <c r="E39" i="7"/>
  <c r="G4" i="3" l="1"/>
  <c r="G5" i="3"/>
  <c r="G6" i="3"/>
  <c r="G7" i="3"/>
  <c r="G8" i="3"/>
  <c r="G9" i="3"/>
  <c r="G10" i="3"/>
  <c r="H60" i="6"/>
  <c r="H61" i="6"/>
  <c r="H62" i="6"/>
  <c r="H63" i="6"/>
  <c r="H59" i="6"/>
  <c r="G64" i="6"/>
  <c r="D47" i="6"/>
  <c r="D48" i="6"/>
  <c r="D49" i="6"/>
  <c r="C47" i="6"/>
  <c r="C48" i="6"/>
  <c r="C49" i="6"/>
  <c r="D46" i="6"/>
  <c r="C46" i="6"/>
  <c r="B35" i="6"/>
  <c r="B32" i="6"/>
  <c r="B30" i="6"/>
  <c r="B28" i="6"/>
  <c r="B26" i="6"/>
  <c r="D16" i="6"/>
  <c r="H8" i="6"/>
  <c r="G63" i="6"/>
  <c r="G62" i="6"/>
  <c r="G61" i="6"/>
  <c r="G60" i="6"/>
  <c r="G59" i="6"/>
  <c r="G3" i="1" l="1"/>
  <c r="G4" i="1"/>
  <c r="G5" i="1"/>
  <c r="G6" i="1"/>
  <c r="G7" i="1"/>
  <c r="G8" i="1"/>
  <c r="G9" i="1"/>
  <c r="G10" i="1"/>
  <c r="G11" i="1"/>
  <c r="F4" i="3" l="1"/>
  <c r="F5" i="3"/>
  <c r="F6" i="3"/>
  <c r="F7" i="3"/>
  <c r="F8" i="3"/>
  <c r="F9" i="3"/>
  <c r="F10" i="3"/>
  <c r="F3" i="3"/>
  <c r="G3" i="3" s="1"/>
  <c r="G12" i="1"/>
  <c r="G2" i="1"/>
</calcChain>
</file>

<file path=xl/comments1.xml><?xml version="1.0" encoding="utf-8"?>
<comments xmlns="http://schemas.openxmlformats.org/spreadsheetml/2006/main">
  <authors>
    <author>Автор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среднее значение
</t>
        </r>
      </text>
    </comment>
  </commentList>
</comments>
</file>

<file path=xl/sharedStrings.xml><?xml version="1.0" encoding="utf-8"?>
<sst xmlns="http://schemas.openxmlformats.org/spreadsheetml/2006/main" count="422" uniqueCount="225">
  <si>
    <t>апельсины</t>
  </si>
  <si>
    <t>клубника</t>
  </si>
  <si>
    <t>ананасы</t>
  </si>
  <si>
    <t>груши</t>
  </si>
  <si>
    <t>клюква</t>
  </si>
  <si>
    <t>яблоки</t>
  </si>
  <si>
    <t>Учет товаров на складе</t>
  </si>
  <si>
    <t>№п/п</t>
  </si>
  <si>
    <t>Дата</t>
  </si>
  <si>
    <t>Товар</t>
  </si>
  <si>
    <t>Цена</t>
  </si>
  <si>
    <t>Кол-во</t>
  </si>
  <si>
    <t>Стоимость</t>
  </si>
  <si>
    <t>Привет!!!</t>
  </si>
  <si>
    <t>Управление информацией. Форматирование.</t>
  </si>
  <si>
    <t>Скопируйте лист    lab_3-2  в  Лаб_раб18 ФИ гр  и выполните задание в поле "работайте здесь":</t>
  </si>
  <si>
    <r>
      <t>2</t>
    </r>
    <r>
      <rPr>
        <sz val="12"/>
        <color theme="1"/>
        <rFont val="Arial"/>
        <family val="2"/>
        <charset val="204"/>
      </rPr>
      <t>. Создайте таблицу по образцу</t>
    </r>
  </si>
  <si>
    <t>Работайте здесь:</t>
  </si>
  <si>
    <r>
      <t>3</t>
    </r>
    <r>
      <rPr>
        <sz val="12"/>
        <color theme="1"/>
        <rFont val="Arial"/>
        <family val="2"/>
        <charset val="204"/>
      </rPr>
      <t>. Дополнительное задание: создайте такую же картинку</t>
    </r>
  </si>
  <si>
    <r>
      <t>4</t>
    </r>
    <r>
      <rPr>
        <sz val="12"/>
        <color theme="1"/>
        <rFont val="Arial"/>
        <family val="2"/>
        <charset val="204"/>
      </rPr>
      <t>. Сохраните  изменения</t>
    </r>
  </si>
  <si>
    <r>
      <rPr>
        <b/>
        <sz val="12"/>
        <rFont val="Arial"/>
        <family val="2"/>
        <charset val="204"/>
      </rPr>
      <t xml:space="preserve">5. </t>
    </r>
    <r>
      <rPr>
        <sz val="12"/>
        <rFont val="Arial"/>
        <family val="2"/>
        <charset val="204"/>
      </rPr>
      <t>Создайте любой рисунок п поле ниже:</t>
    </r>
  </si>
  <si>
    <t>р</t>
  </si>
  <si>
    <t>и</t>
  </si>
  <si>
    <t>с</t>
  </si>
  <si>
    <t>о</t>
  </si>
  <si>
    <t>в</t>
  </si>
  <si>
    <t>а</t>
  </si>
  <si>
    <t>т</t>
  </si>
  <si>
    <t>ь</t>
  </si>
  <si>
    <t>я</t>
  </si>
  <si>
    <t>у</t>
  </si>
  <si>
    <t>ч</t>
  </si>
  <si>
    <t>¨</t>
  </si>
  <si>
    <t>н</t>
  </si>
  <si>
    <t>л</t>
  </si>
  <si>
    <t>к</t>
  </si>
  <si>
    <t>Выполнение Вычислений</t>
  </si>
  <si>
    <r>
      <rPr>
        <sz val="12"/>
        <rFont val="Arial"/>
        <family val="2"/>
      </rPr>
      <t>Откройте свою рабочую книгу Лаб_раб18 ФИ гр.   Скопируйте лист</t>
    </r>
    <r>
      <rPr>
        <b/>
        <sz val="12"/>
        <rFont val="Arial"/>
        <family val="2"/>
      </rPr>
      <t xml:space="preserve">    lab_4  </t>
    </r>
    <r>
      <rPr>
        <sz val="12"/>
        <rFont val="Arial"/>
        <family val="2"/>
      </rPr>
      <t>в</t>
    </r>
    <r>
      <rPr>
        <b/>
        <sz val="12"/>
        <rFont val="Arial"/>
        <family val="2"/>
      </rPr>
      <t xml:space="preserve">  Лаб_раб18 ФИ гр  </t>
    </r>
    <r>
      <rPr>
        <sz val="12"/>
        <rFont val="Arial"/>
        <family val="2"/>
      </rPr>
      <t xml:space="preserve">и выполните задание </t>
    </r>
    <r>
      <rPr>
        <b/>
        <sz val="12"/>
        <rFont val="Arial"/>
        <family val="2"/>
      </rPr>
      <t>:</t>
    </r>
  </si>
  <si>
    <t xml:space="preserve">Выделите любым цветом ячейки с итоговыми цифрами </t>
  </si>
  <si>
    <r>
      <t>1</t>
    </r>
    <r>
      <rPr>
        <sz val="12"/>
        <rFont val="Arial"/>
        <family val="2"/>
      </rPr>
      <t xml:space="preserve">. Используя кнопку </t>
    </r>
    <r>
      <rPr>
        <b/>
        <sz val="12"/>
        <rFont val="Arial"/>
        <family val="2"/>
      </rPr>
      <t>Автосумма</t>
    </r>
    <r>
      <rPr>
        <sz val="12"/>
        <rFont val="Arial"/>
        <family val="2"/>
      </rPr>
      <t xml:space="preserve"> посчитайте сумму следующих чисел</t>
    </r>
  </si>
  <si>
    <t>Исходные данные</t>
  </si>
  <si>
    <t>Сумма чисел</t>
  </si>
  <si>
    <r>
      <t>2</t>
    </r>
    <r>
      <rPr>
        <sz val="12"/>
        <rFont val="Arial"/>
        <family val="2"/>
      </rPr>
      <t>. Используя мастер функций, посчитайте следующие функции для всех данных таблицы</t>
    </r>
  </si>
  <si>
    <r>
      <t xml:space="preserve">Сумма чисел - функция </t>
    </r>
    <r>
      <rPr>
        <b/>
        <sz val="12"/>
        <rFont val="Arial"/>
        <family val="2"/>
      </rPr>
      <t>СУММ</t>
    </r>
    <r>
      <rPr>
        <sz val="12"/>
        <rFont val="Arial"/>
        <family val="2"/>
      </rPr>
      <t>, категория Математические</t>
    </r>
  </si>
  <si>
    <r>
      <t xml:space="preserve">Минимальное значение из диапазона данных - функция </t>
    </r>
    <r>
      <rPr>
        <b/>
        <sz val="12"/>
        <rFont val="Arial"/>
        <family val="2"/>
      </rPr>
      <t>МИН</t>
    </r>
    <r>
      <rPr>
        <sz val="12"/>
        <rFont val="Arial"/>
        <family val="2"/>
      </rPr>
      <t>, категория Статистические</t>
    </r>
  </si>
  <si>
    <r>
      <t xml:space="preserve">Максимальное значение из диапазона данных - функция </t>
    </r>
    <r>
      <rPr>
        <b/>
        <sz val="12"/>
        <rFont val="Arial"/>
        <family val="2"/>
      </rPr>
      <t>МАКС</t>
    </r>
    <r>
      <rPr>
        <sz val="12"/>
        <rFont val="Arial"/>
        <family val="2"/>
      </rPr>
      <t>, категория Статистические</t>
    </r>
  </si>
  <si>
    <r>
      <t xml:space="preserve">Среднее значение диапазона данных - функция </t>
    </r>
    <r>
      <rPr>
        <b/>
        <sz val="12"/>
        <rFont val="Arial"/>
        <family val="2"/>
      </rPr>
      <t>СРЗНАЧ</t>
    </r>
    <r>
      <rPr>
        <sz val="12"/>
        <rFont val="Arial"/>
        <family val="2"/>
      </rPr>
      <t>, категория Статистические</t>
    </r>
  </si>
  <si>
    <t>Отобразите данные в ячейке с одним десятичным знаком после запятой</t>
  </si>
  <si>
    <r>
      <t xml:space="preserve">Произведение чисел - функция </t>
    </r>
    <r>
      <rPr>
        <b/>
        <sz val="12"/>
        <rFont val="Arial"/>
        <family val="2"/>
      </rPr>
      <t>ПРОИЗВЕД,</t>
    </r>
    <r>
      <rPr>
        <sz val="12"/>
        <rFont val="Arial"/>
        <family val="2"/>
      </rPr>
      <t xml:space="preserve"> категория Математические</t>
    </r>
  </si>
  <si>
    <t>Вычислите произведение ячеек третьего столбца</t>
  </si>
  <si>
    <t>Измените любое значение в таблице - все формулы автоматически пересчитаются</t>
  </si>
  <si>
    <r>
      <t>3</t>
    </r>
    <r>
      <rPr>
        <sz val="12"/>
        <rFont val="Arial"/>
        <family val="2"/>
      </rPr>
      <t>. Определите для следующих чисел с помощью функции</t>
    </r>
    <r>
      <rPr>
        <b/>
        <sz val="12"/>
        <rFont val="Arial"/>
        <family val="2"/>
      </rPr>
      <t xml:space="preserve"> ЕНЕТЕКСТ</t>
    </r>
    <r>
      <rPr>
        <sz val="12"/>
        <rFont val="Arial"/>
        <family val="2"/>
      </rPr>
      <t xml:space="preserve"> (категория Проверка свойств и значений), является ли значение в ячейке числом</t>
    </r>
  </si>
  <si>
    <t>*Ответы в ячейках будут строго противоположным</t>
  </si>
  <si>
    <t>ЕНЕТЕКСТ</t>
  </si>
  <si>
    <t>ЕТЕКСТ</t>
  </si>
  <si>
    <t>45.0</t>
  </si>
  <si>
    <t>текст</t>
  </si>
  <si>
    <r>
      <t>4</t>
    </r>
    <r>
      <rPr>
        <sz val="12"/>
        <rFont val="Arial"/>
        <family val="2"/>
      </rPr>
      <t>. Используя функцию</t>
    </r>
    <r>
      <rPr>
        <b/>
        <sz val="12"/>
        <rFont val="Arial"/>
        <family val="2"/>
      </rPr>
      <t xml:space="preserve"> ЕСЛИ</t>
    </r>
    <r>
      <rPr>
        <sz val="12"/>
        <rFont val="Arial"/>
        <family val="2"/>
      </rPr>
      <t xml:space="preserve"> (категория Логические), определите результат работы менеджера</t>
    </r>
  </si>
  <si>
    <t>Определите средюю величину продаж по всем филиалам за год</t>
  </si>
  <si>
    <r>
      <t xml:space="preserve">Если средняя величина продаж больше итоговой продажи по филиалу - </t>
    </r>
    <r>
      <rPr>
        <b/>
        <sz val="12"/>
        <rFont val="Arial"/>
        <family val="2"/>
      </rPr>
      <t>Менеджера наказать!</t>
    </r>
    <r>
      <rPr>
        <sz val="12"/>
        <rFont val="Arial"/>
        <family val="2"/>
      </rPr>
      <t xml:space="preserve"> </t>
    </r>
  </si>
  <si>
    <r>
      <t xml:space="preserve">Если средняя величина продаж меньше итоговой продажи по филиалу - </t>
    </r>
    <r>
      <rPr>
        <b/>
        <sz val="12"/>
        <rFont val="Arial"/>
        <family val="2"/>
      </rPr>
      <t xml:space="preserve">Менеджера премировать! </t>
    </r>
  </si>
  <si>
    <t>Магазин</t>
  </si>
  <si>
    <t>Продажи</t>
  </si>
  <si>
    <t>Итого</t>
  </si>
  <si>
    <t>Результат</t>
  </si>
  <si>
    <t>1 кв.</t>
  </si>
  <si>
    <t>2 кв.</t>
  </si>
  <si>
    <t>3 кв.</t>
  </si>
  <si>
    <t>4 кв.</t>
  </si>
  <si>
    <t>Филиал 1</t>
  </si>
  <si>
    <t>Филиал 2</t>
  </si>
  <si>
    <t>Филиал 3</t>
  </si>
  <si>
    <t>Филиал 4</t>
  </si>
  <si>
    <t>Филиал 5</t>
  </si>
  <si>
    <t>Средняя величина продаж за год</t>
  </si>
  <si>
    <t>Переименуйте лист  lab_3-2   в "ФУНКЦИИ"</t>
  </si>
  <si>
    <r>
      <t>5</t>
    </r>
    <r>
      <rPr>
        <sz val="12"/>
        <rFont val="Arial"/>
        <family val="2"/>
      </rPr>
      <t xml:space="preserve">. Откройте книгу </t>
    </r>
    <r>
      <rPr>
        <b/>
        <sz val="12"/>
        <rFont val="Arial"/>
        <family val="2"/>
      </rPr>
      <t>Лаб_раб18 ФИ гр</t>
    </r>
    <r>
      <rPr>
        <sz val="12"/>
        <rFont val="Arial"/>
        <family val="2"/>
      </rPr>
      <t xml:space="preserve">, перейдите на лист </t>
    </r>
    <r>
      <rPr>
        <b/>
        <sz val="12"/>
        <rFont val="Arial"/>
        <family val="2"/>
      </rPr>
      <t>Главная_таблица</t>
    </r>
  </si>
  <si>
    <r>
      <t xml:space="preserve">Добавьте внизу таблицы ячейку </t>
    </r>
    <r>
      <rPr>
        <b/>
        <sz val="12"/>
        <rFont val="Arial"/>
        <family val="2"/>
      </rPr>
      <t xml:space="preserve">Налог НДС(налог на добавочную стоимость) </t>
    </r>
    <r>
      <rPr>
        <sz val="12"/>
        <rFont val="Arial"/>
        <family val="2"/>
      </rPr>
      <t>и в соседнюю ячейку введите величину налога в процентах</t>
    </r>
  </si>
  <si>
    <r>
      <t xml:space="preserve">В таблице </t>
    </r>
    <r>
      <rPr>
        <b/>
        <sz val="12"/>
        <rFont val="Arial"/>
        <family val="2"/>
      </rPr>
      <t>Учет товаров на складе</t>
    </r>
    <r>
      <rPr>
        <sz val="12"/>
        <rFont val="Arial"/>
        <family val="2"/>
      </rPr>
      <t xml:space="preserve"> добавьте новый столбец </t>
    </r>
    <r>
      <rPr>
        <b/>
        <sz val="12"/>
        <rFont val="Arial"/>
        <family val="2"/>
      </rPr>
      <t>Стоимость с учетом налога</t>
    </r>
  </si>
  <si>
    <t>Расчитайте стоимость каждого товара с учетом налога</t>
  </si>
  <si>
    <r>
      <t>6</t>
    </r>
    <r>
      <rPr>
        <sz val="12"/>
        <rFont val="Arial"/>
        <family val="2"/>
      </rPr>
      <t xml:space="preserve">. Сохраните книгу </t>
    </r>
    <r>
      <rPr>
        <b/>
        <sz val="12"/>
        <rFont val="Arial"/>
        <family val="2"/>
      </rPr>
      <t>Лаб_раб18 ФИ гр</t>
    </r>
  </si>
  <si>
    <r>
      <t>7</t>
    </r>
    <r>
      <rPr>
        <sz val="12"/>
        <rFont val="Arial"/>
        <family val="2"/>
      </rPr>
      <t>. Закройте Excel</t>
    </r>
  </si>
  <si>
    <r>
      <t xml:space="preserve">Определите также для этих же чисел с помощью функции </t>
    </r>
    <r>
      <rPr>
        <b/>
        <sz val="12"/>
        <rFont val="Arial"/>
        <family val="2"/>
      </rPr>
      <t>ЕТЕКСТ</t>
    </r>
    <r>
      <rPr>
        <sz val="12"/>
        <rFont val="Arial"/>
        <family val="2"/>
      </rPr>
      <t xml:space="preserve"> (категория Проверка свойств и значений), является ли значение в ячейке текстом</t>
    </r>
  </si>
  <si>
    <t>Стоимость с учетом налога</t>
  </si>
  <si>
    <t>Налог НДС</t>
  </si>
  <si>
    <t>Имена. Условное форматирование. Примечания</t>
  </si>
  <si>
    <t>Откройте свою рабочую книгу Лаб_раб18 ФИ гр. Скопируйте лист    lab_5  в  Лаб_раб18 ФИ гр</t>
  </si>
  <si>
    <t>Дайте название листу: "Условное форматирование"</t>
  </si>
  <si>
    <r>
      <t>1</t>
    </r>
    <r>
      <rPr>
        <sz val="12"/>
        <rFont val="Arial"/>
        <family val="2"/>
        <charset val="204"/>
      </rPr>
      <t>. Создайте имена для диапазонов ячеек каждой страны отдельно и для налога</t>
    </r>
  </si>
  <si>
    <t>Создавайте свои собственные, интуитивно понятные имена</t>
  </si>
  <si>
    <t>США</t>
  </si>
  <si>
    <t>Канада</t>
  </si>
  <si>
    <t>Мексика</t>
  </si>
  <si>
    <t>Сингапур</t>
  </si>
  <si>
    <t>Австралия</t>
  </si>
  <si>
    <t>Англия</t>
  </si>
  <si>
    <t>Цитрусовый Бриз</t>
  </si>
  <si>
    <t>Лимонадный тайфун</t>
  </si>
  <si>
    <t>Клюквенный сироп</t>
  </si>
  <si>
    <t>Тропический триумф</t>
  </si>
  <si>
    <t>Ананасовый коктейль</t>
  </si>
  <si>
    <t>Среднее</t>
  </si>
  <si>
    <t>С учетом налога</t>
  </si>
  <si>
    <t>налог</t>
  </si>
  <si>
    <r>
      <t>2.</t>
    </r>
    <r>
      <rPr>
        <sz val="12"/>
        <rFont val="Arial"/>
        <family val="2"/>
        <charset val="204"/>
      </rPr>
      <t xml:space="preserve"> Посчитайте среднее значение для каждой страны, используя только что созданные имена</t>
    </r>
  </si>
  <si>
    <r>
      <t>3</t>
    </r>
    <r>
      <rPr>
        <sz val="12"/>
        <rFont val="Arial"/>
        <family val="2"/>
        <charset val="204"/>
      </rPr>
      <t>. Посчитайте сумму товаров по каждой стране с учетом налога</t>
    </r>
  </si>
  <si>
    <t>Отобразите синим цветом числа, которые превосходят значение 4500</t>
  </si>
  <si>
    <t>Отобразите зеленым цветом числа, находящиеся между 1000 и 2300</t>
  </si>
  <si>
    <t xml:space="preserve">Проверьте, что как только в диапазоне ячеек появляется число между 1000 и 2300, </t>
  </si>
  <si>
    <t>оно отображается зеленым цветом.</t>
  </si>
  <si>
    <r>
      <t>5.</t>
    </r>
    <r>
      <rPr>
        <sz val="12"/>
        <rFont val="Arial"/>
        <family val="2"/>
        <charset val="204"/>
      </rPr>
      <t xml:space="preserve"> Создайте примечания для ячеек, содержащих средние значения</t>
    </r>
  </si>
  <si>
    <r>
      <t>6</t>
    </r>
    <r>
      <rPr>
        <sz val="12"/>
        <rFont val="Arial"/>
        <family val="2"/>
        <charset val="204"/>
      </rPr>
      <t>. Примените условное форматирование для диапазона ячеек с продажами для следующей таблицы</t>
    </r>
  </si>
  <si>
    <r>
      <t>Выделите в столбце "</t>
    </r>
    <r>
      <rPr>
        <i/>
        <sz val="12"/>
        <rFont val="Arial"/>
        <family val="2"/>
        <charset val="204"/>
      </rPr>
      <t>продажи</t>
    </r>
    <r>
      <rPr>
        <sz val="12"/>
        <rFont val="Arial"/>
        <family val="2"/>
        <charset val="204"/>
      </rPr>
      <t>" товары приносящие прибыль и убыточные товары</t>
    </r>
  </si>
  <si>
    <t>наименование</t>
  </si>
  <si>
    <t>цена</t>
  </si>
  <si>
    <t>кол-во</t>
  </si>
  <si>
    <t>продажи</t>
  </si>
  <si>
    <t>шампунь</t>
  </si>
  <si>
    <t>пенка</t>
  </si>
  <si>
    <t>гель</t>
  </si>
  <si>
    <t>дезодорант</t>
  </si>
  <si>
    <t>мыло</t>
  </si>
  <si>
    <t>освежитель</t>
  </si>
  <si>
    <t>бумага</t>
  </si>
  <si>
    <r>
      <t>4.</t>
    </r>
    <r>
      <rPr>
        <sz val="12"/>
        <rFont val="Arial"/>
        <family val="2"/>
        <charset val="204"/>
      </rPr>
      <t xml:space="preserve"> Примените условное форматирование для диапазона ячеек </t>
    </r>
    <r>
      <rPr>
        <b/>
        <sz val="12"/>
        <rFont val="Arial"/>
        <family val="2"/>
        <charset val="204"/>
      </rPr>
      <t>E10:J15</t>
    </r>
  </si>
  <si>
    <t>Работа со структурой данных список. Часть 1</t>
  </si>
  <si>
    <t>Откройте свою рабочую книгу Лаб_раб18 ФИ гр. Скопируйте лист    lab_6_1  в  Лаб_раб18 ФИ гр</t>
  </si>
  <si>
    <r>
      <t>1.</t>
    </r>
    <r>
      <rPr>
        <sz val="12"/>
        <rFont val="Arial"/>
        <family val="2"/>
      </rPr>
      <t xml:space="preserve"> Используя следующую таблицу рассмотрите пунты меню:</t>
    </r>
  </si>
  <si>
    <t>Данные --&gt; Сортировка…</t>
  </si>
  <si>
    <t>Данные --&gt; Фильтр</t>
  </si>
  <si>
    <t>Международный автосалон</t>
  </si>
  <si>
    <t>Отчет отдела продаж</t>
  </si>
  <si>
    <t>Производитель</t>
  </si>
  <si>
    <t>Модель</t>
  </si>
  <si>
    <t>Цвет</t>
  </si>
  <si>
    <t>Количество</t>
  </si>
  <si>
    <t>Цена за единицу</t>
  </si>
  <si>
    <t>Общий итог</t>
  </si>
  <si>
    <t>Дилер</t>
  </si>
  <si>
    <t>Расположение</t>
  </si>
  <si>
    <t>Форд</t>
  </si>
  <si>
    <t>Coupe</t>
  </si>
  <si>
    <t>Черный</t>
  </si>
  <si>
    <t>Мартин</t>
  </si>
  <si>
    <t>Мерседес</t>
  </si>
  <si>
    <t>A50</t>
  </si>
  <si>
    <t>Красный</t>
  </si>
  <si>
    <t>Доминго</t>
  </si>
  <si>
    <t>Европа</t>
  </si>
  <si>
    <t>Фиат</t>
  </si>
  <si>
    <t>Sedan</t>
  </si>
  <si>
    <t>Серый</t>
  </si>
  <si>
    <t>Симон</t>
  </si>
  <si>
    <t>Шевролет</t>
  </si>
  <si>
    <t>Белый</t>
  </si>
  <si>
    <t>Райн</t>
  </si>
  <si>
    <t>Крайслер</t>
  </si>
  <si>
    <t>Синий</t>
  </si>
  <si>
    <t>Фиглей</t>
  </si>
  <si>
    <t>Compact</t>
  </si>
  <si>
    <t>Цедрик</t>
  </si>
  <si>
    <t>Ауди</t>
  </si>
  <si>
    <t>A32</t>
  </si>
  <si>
    <t>950DB</t>
  </si>
  <si>
    <t>Гановер</t>
  </si>
  <si>
    <t>Голубой</t>
  </si>
  <si>
    <t>Нейл</t>
  </si>
  <si>
    <t>Convertible</t>
  </si>
  <si>
    <t>Micron</t>
  </si>
  <si>
    <t>Желтый</t>
  </si>
  <si>
    <r>
      <t>2.</t>
    </r>
    <r>
      <rPr>
        <sz val="12"/>
        <rFont val="Arial"/>
        <family val="2"/>
      </rPr>
      <t xml:space="preserve"> Отсортируйте таблицу cначала по "</t>
    </r>
    <r>
      <rPr>
        <i/>
        <sz val="12"/>
        <rFont val="Arial"/>
        <family val="2"/>
      </rPr>
      <t>Производителю</t>
    </r>
    <r>
      <rPr>
        <sz val="12"/>
        <rFont val="Arial"/>
        <family val="2"/>
      </rPr>
      <t>", затем по "</t>
    </r>
    <r>
      <rPr>
        <i/>
        <sz val="12"/>
        <rFont val="Arial"/>
        <family val="2"/>
      </rPr>
      <t>Модели</t>
    </r>
    <r>
      <rPr>
        <sz val="12"/>
        <rFont val="Arial"/>
        <family val="2"/>
      </rPr>
      <t xml:space="preserve">", </t>
    </r>
  </si>
  <si>
    <r>
      <t>в последнюю очередь по "</t>
    </r>
    <r>
      <rPr>
        <i/>
        <sz val="12"/>
        <rFont val="Arial"/>
        <family val="2"/>
      </rPr>
      <t>Цвету</t>
    </r>
    <r>
      <rPr>
        <sz val="12"/>
        <rFont val="Arial"/>
        <family val="2"/>
      </rPr>
      <t>"</t>
    </r>
  </si>
  <si>
    <r>
      <t>3.</t>
    </r>
    <r>
      <rPr>
        <sz val="12"/>
        <rFont val="Arial"/>
        <family val="2"/>
      </rPr>
      <t xml:space="preserve"> Используя Расширенный фильтр</t>
    </r>
    <r>
      <rPr>
        <b/>
        <sz val="12"/>
        <rFont val="Arial"/>
        <family val="2"/>
      </rPr>
      <t>...</t>
    </r>
    <r>
      <rPr>
        <sz val="12"/>
        <rFont val="Arial"/>
        <family val="2"/>
      </rPr>
      <t>, просмотрите машины, цена за единицу которых меньше 15000</t>
    </r>
  </si>
  <si>
    <t>Данные --&gt; Фильтр ( Дополнительно)</t>
  </si>
  <si>
    <t>Внимание! При использовании Расширенного фильтра Ответы, находящиеся внизу, исчезнут!</t>
  </si>
  <si>
    <t>для этого создайте диапазон условий</t>
  </si>
  <si>
    <t>и диапазон для копирования результата</t>
  </si>
  <si>
    <t>&lt;15000</t>
  </si>
  <si>
    <t>Графические возможности Excel</t>
  </si>
  <si>
    <t>Откройте свою рабочую книгу Лаб_раб18 ФИ гр. Скопируйте лист    lab_9  в  Лаб_раб18 ФИ гр</t>
  </si>
  <si>
    <r>
      <t>1.</t>
    </r>
    <r>
      <rPr>
        <sz val="10"/>
        <rFont val="Arial"/>
        <family val="2"/>
        <charset val="204"/>
      </rPr>
      <t xml:space="preserve"> На основании следующей таблицы постройте диаграмму на текущем листе:</t>
    </r>
  </si>
  <si>
    <r>
      <t xml:space="preserve">стиль диаграммы - </t>
    </r>
    <r>
      <rPr>
        <b/>
        <sz val="10"/>
        <rFont val="Arial"/>
        <family val="2"/>
        <charset val="204"/>
      </rPr>
      <t>Цилиндрическая,</t>
    </r>
    <r>
      <rPr>
        <sz val="10"/>
        <rFont val="Arial"/>
        <family val="2"/>
        <charset val="204"/>
      </rPr>
      <t xml:space="preserve"> объемная</t>
    </r>
  </si>
  <si>
    <r>
      <t xml:space="preserve">дайте заголовок диаграмме - </t>
    </r>
    <r>
      <rPr>
        <b/>
        <sz val="10"/>
        <rFont val="Arial"/>
        <family val="2"/>
        <charset val="204"/>
      </rPr>
      <t>Международный автосалон</t>
    </r>
  </si>
  <si>
    <r>
      <t xml:space="preserve">для оси </t>
    </r>
    <r>
      <rPr>
        <b/>
        <sz val="10"/>
        <rFont val="Arial"/>
        <family val="2"/>
        <charset val="204"/>
      </rPr>
      <t>Х</t>
    </r>
    <r>
      <rPr>
        <sz val="10"/>
        <rFont val="Arial"/>
        <family val="2"/>
        <charset val="204"/>
      </rPr>
      <t xml:space="preserve"> задайте подпись - Месяцы, для оси </t>
    </r>
    <r>
      <rPr>
        <b/>
        <sz val="10"/>
        <rFont val="Arial"/>
        <family val="2"/>
        <charset val="204"/>
      </rPr>
      <t>Z</t>
    </r>
    <r>
      <rPr>
        <sz val="10"/>
        <rFont val="Arial"/>
        <family val="2"/>
        <charset val="204"/>
      </rPr>
      <t xml:space="preserve"> - </t>
    </r>
    <r>
      <rPr>
        <sz val="10"/>
        <rFont val="Arial"/>
        <family val="2"/>
        <charset val="204"/>
      </rPr>
      <t>Кол-во машин</t>
    </r>
  </si>
  <si>
    <t>расположите диаграмму в удобном месте на листе</t>
  </si>
  <si>
    <t>отформатируйте  по своему вкусу</t>
  </si>
  <si>
    <t>Международый автосалон</t>
  </si>
  <si>
    <t>Первый квартал</t>
  </si>
  <si>
    <t>Второй квартал</t>
  </si>
  <si>
    <t>Январь</t>
  </si>
  <si>
    <t>Февраль</t>
  </si>
  <si>
    <t>Март</t>
  </si>
  <si>
    <t>Апрель</t>
  </si>
  <si>
    <t>Май</t>
  </si>
  <si>
    <t>Июнь</t>
  </si>
  <si>
    <t>Продажи машин</t>
  </si>
  <si>
    <t>Сервис</t>
  </si>
  <si>
    <t>Аренда</t>
  </si>
  <si>
    <r>
      <t>2.</t>
    </r>
    <r>
      <rPr>
        <sz val="10"/>
        <rFont val="Arial"/>
        <family val="2"/>
        <charset val="204"/>
      </rPr>
      <t xml:space="preserve"> Постройте наиболее подходящую диаграмму для следующих данных</t>
    </r>
  </si>
  <si>
    <t>Численность населения</t>
  </si>
  <si>
    <t>Года</t>
  </si>
  <si>
    <t>Млн жителей</t>
  </si>
  <si>
    <r>
      <t>3.</t>
    </r>
    <r>
      <rPr>
        <sz val="10"/>
        <rFont val="Arial"/>
        <family val="2"/>
        <charset val="204"/>
      </rPr>
      <t xml:space="preserve"> Дополнительное задание: постройте диаграмму по образцу, на основании следующей таблицы</t>
    </r>
  </si>
  <si>
    <t>Black</t>
  </si>
  <si>
    <t>Опель</t>
  </si>
  <si>
    <t>Sky Blue</t>
  </si>
  <si>
    <t>Gray</t>
  </si>
  <si>
    <t>White</t>
  </si>
  <si>
    <t>Постройте графики функций</t>
  </si>
  <si>
    <t>y=2*x^2-0,5*x-2</t>
  </si>
  <si>
    <t>x</t>
  </si>
  <si>
    <t>y</t>
  </si>
  <si>
    <t>y=2-3*sin(x)</t>
  </si>
  <si>
    <t>f(x)={ x^2+0,2, x&lt;0; 5*sin(3*x), x&gt;=0}</t>
  </si>
  <si>
    <r>
      <t>f(x)={</t>
    </r>
    <r>
      <rPr>
        <b/>
        <sz val="11"/>
        <color theme="1"/>
        <rFont val="Symbol"/>
        <family val="1"/>
        <charset val="2"/>
      </rPr>
      <t>Ö2(</t>
    </r>
    <r>
      <rPr>
        <b/>
        <sz val="11"/>
        <color theme="1"/>
        <rFont val="Tahoma"/>
        <family val="2"/>
        <charset val="204"/>
      </rPr>
      <t>x</t>
    </r>
    <r>
      <rPr>
        <b/>
        <sz val="11"/>
        <color theme="1"/>
        <rFont val="Symbol"/>
        <family val="1"/>
        <charset val="2"/>
      </rPr>
      <t xml:space="preserve">-5) </t>
    </r>
    <r>
      <rPr>
        <b/>
        <sz val="11"/>
        <color theme="1"/>
        <rFont val="Calibri"/>
        <family val="2"/>
        <charset val="204"/>
      </rPr>
      <t>x&gt;2,5; 3^x x&lt;2,5}</t>
    </r>
  </si>
  <si>
    <t>y=sin(x)</t>
  </si>
  <si>
    <t>y=cos(x)</t>
  </si>
  <si>
    <t>y=2*x^2+2*x-5</t>
  </si>
  <si>
    <t>ϕ</t>
  </si>
  <si>
    <t>r</t>
  </si>
  <si>
    <t>cos ϕ</t>
  </si>
  <si>
    <t>sin ϕ</t>
  </si>
  <si>
    <t>a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</si>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</sst>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\ &quot;₽&quot;"/>
    <numFmt numFmtId="165" formatCode="0&quot; кг&quot;"/>
    <numFmt numFmtId="166" formatCode="0.0"/>
    <numFmt numFmtId="167" formatCode="0&quot; долл&quot;"/>
    <numFmt numFmtId="168" formatCode="[$$-409]#,##0_ ;\-[$$-409]#,##0\ "/>
    <numFmt numFmtId="169" formatCode="[$$-409]#,##0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1"/>
      <name val="Arial"/>
      <family val="2"/>
      <charset val="204"/>
    </font>
    <font>
      <sz val="8"/>
      <name val="Symbol"/>
      <family val="1"/>
      <charset val="2"/>
    </font>
    <font>
      <sz val="12"/>
      <color theme="9" tint="0.59999389629810485"/>
      <name val="Arial"/>
      <family val="2"/>
      <charset val="204"/>
    </font>
    <font>
      <sz val="12"/>
      <name val="Arial"/>
      <family val="2"/>
    </font>
    <font>
      <u/>
      <sz val="10"/>
      <color indexed="12"/>
      <name val="Arial"/>
      <family val="2"/>
      <charset val="204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2"/>
      <color indexed="12"/>
      <name val="Arial"/>
      <family val="2"/>
      <charset val="204"/>
    </font>
    <font>
      <i/>
      <sz val="12"/>
      <name val="Arial"/>
      <family val="2"/>
      <charset val="204"/>
    </font>
    <font>
      <b/>
      <sz val="9"/>
      <color indexed="81"/>
      <name val="Tahoma"/>
      <family val="2"/>
      <charset val="204"/>
    </font>
    <font>
      <b/>
      <i/>
      <sz val="12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Tahoma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E28EB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double">
        <color theme="9" tint="-0.499984740745262"/>
      </left>
      <right style="thin">
        <color theme="0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 style="double">
        <color rgb="FFC00000"/>
      </left>
      <right/>
      <top style="double">
        <color rgb="FFC00000"/>
      </top>
      <bottom/>
      <diagonal/>
    </border>
    <border>
      <left/>
      <right style="double">
        <color rgb="FFC00000"/>
      </right>
      <top/>
      <bottom style="double">
        <color rgb="FFC00000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 diagonalUp="1" diagonalDown="1"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 style="dashed">
        <color rgb="FFFFFF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237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20" fontId="0" fillId="0" borderId="0" xfId="0" applyNumberFormat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4" xfId="0" applyNumberFormat="1" applyFont="1" applyBorder="1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2" borderId="0" xfId="1" applyFont="1" applyFill="1" applyBorder="1"/>
    <xf numFmtId="0" fontId="1" fillId="2" borderId="10" xfId="1" applyFont="1" applyFill="1" applyBorder="1"/>
    <xf numFmtId="0" fontId="3" fillId="0" borderId="0" xfId="1"/>
    <xf numFmtId="0" fontId="1" fillId="0" borderId="0" xfId="1" applyFont="1" applyFill="1" applyBorder="1"/>
    <xf numFmtId="0" fontId="3" fillId="0" borderId="0" xfId="1" applyFill="1" applyBorder="1"/>
    <xf numFmtId="0" fontId="4" fillId="0" borderId="0" xfId="1" applyFont="1" applyFill="1" applyBorder="1"/>
    <xf numFmtId="0" fontId="3" fillId="0" borderId="1" xfId="1" applyBorder="1"/>
    <xf numFmtId="0" fontId="3" fillId="0" borderId="0" xfId="1" applyBorder="1"/>
    <xf numFmtId="14" fontId="1" fillId="0" borderId="0" xfId="1" applyNumberFormat="1" applyFont="1" applyFill="1" applyBorder="1"/>
    <xf numFmtId="0" fontId="3" fillId="0" borderId="0" xfId="1" applyFont="1" applyFill="1" applyBorder="1"/>
    <xf numFmtId="0" fontId="3" fillId="0" borderId="0" xfId="1" applyFont="1"/>
    <xf numFmtId="21" fontId="1" fillId="0" borderId="0" xfId="1" applyNumberFormat="1" applyFont="1" applyFill="1" applyBorder="1"/>
    <xf numFmtId="46" fontId="1" fillId="0" borderId="0" xfId="1" applyNumberFormat="1" applyFont="1" applyFill="1" applyBorder="1"/>
    <xf numFmtId="20" fontId="1" fillId="0" borderId="0" xfId="1" applyNumberFormat="1" applyFont="1" applyFill="1" applyBorder="1"/>
    <xf numFmtId="0" fontId="4" fillId="0" borderId="1" xfId="1" applyFont="1" applyBorder="1"/>
    <xf numFmtId="0" fontId="1" fillId="0" borderId="1" xfId="1" applyFont="1" applyBorder="1"/>
    <xf numFmtId="0" fontId="1" fillId="0" borderId="0" xfId="1" applyFont="1" applyBorder="1"/>
    <xf numFmtId="0" fontId="4" fillId="0" borderId="0" xfId="1" applyFont="1" applyFill="1" applyBorder="1" applyAlignment="1">
      <alignment textRotation="135"/>
    </xf>
    <xf numFmtId="0" fontId="4" fillId="0" borderId="0" xfId="1" applyFont="1" applyFill="1" applyBorder="1" applyAlignment="1">
      <alignment textRotation="45"/>
    </xf>
    <xf numFmtId="0" fontId="1" fillId="0" borderId="0" xfId="1" applyFont="1"/>
    <xf numFmtId="0" fontId="1" fillId="0" borderId="0" xfId="1" applyFont="1" applyFill="1"/>
    <xf numFmtId="0" fontId="1" fillId="0" borderId="5" xfId="1" applyFont="1" applyFill="1" applyBorder="1"/>
    <xf numFmtId="0" fontId="1" fillId="0" borderId="6" xfId="1" applyFont="1" applyFill="1" applyBorder="1"/>
    <xf numFmtId="0" fontId="1" fillId="0" borderId="7" xfId="1" applyFont="1" applyBorder="1"/>
    <xf numFmtId="0" fontId="1" fillId="0" borderId="11" xfId="1" applyFont="1" applyFill="1" applyBorder="1"/>
    <xf numFmtId="0" fontId="1" fillId="0" borderId="12" xfId="1" applyFont="1" applyBorder="1"/>
    <xf numFmtId="0" fontId="1" fillId="0" borderId="8" xfId="1" applyFont="1" applyFill="1" applyBorder="1"/>
    <xf numFmtId="0" fontId="1" fillId="0" borderId="1" xfId="1" applyFont="1" applyFill="1" applyBorder="1"/>
    <xf numFmtId="0" fontId="1" fillId="0" borderId="9" xfId="1" applyFont="1" applyBorder="1"/>
    <xf numFmtId="0" fontId="4" fillId="0" borderId="1" xfId="1" applyFont="1" applyFill="1" applyBorder="1"/>
    <xf numFmtId="0" fontId="1" fillId="0" borderId="0" xfId="1" applyFont="1" applyFill="1" applyBorder="1" applyAlignment="1">
      <alignment textRotation="135"/>
    </xf>
    <xf numFmtId="0" fontId="1" fillId="0" borderId="0" xfId="1" applyFont="1" applyFill="1" applyBorder="1" applyAlignment="1">
      <alignment textRotation="45"/>
    </xf>
    <xf numFmtId="0" fontId="1" fillId="0" borderId="5" xfId="1" applyFont="1" applyBorder="1"/>
    <xf numFmtId="0" fontId="1" fillId="0" borderId="6" xfId="1" applyFont="1" applyBorder="1"/>
    <xf numFmtId="0" fontId="1" fillId="0" borderId="11" xfId="1" applyFont="1" applyBorder="1"/>
    <xf numFmtId="0" fontId="1" fillId="0" borderId="8" xfId="1" applyFont="1" applyBorder="1"/>
    <xf numFmtId="0" fontId="4" fillId="0" borderId="0" xfId="1" applyFon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14" fontId="0" fillId="0" borderId="21" xfId="0" applyNumberFormat="1" applyFont="1" applyBorder="1"/>
    <xf numFmtId="0" fontId="7" fillId="0" borderId="21" xfId="0" applyFont="1" applyBorder="1"/>
    <xf numFmtId="164" fontId="7" fillId="0" borderId="21" xfId="0" applyNumberFormat="1" applyFont="1" applyBorder="1"/>
    <xf numFmtId="164" fontId="0" fillId="0" borderId="22" xfId="0" applyNumberFormat="1" applyFont="1" applyBorder="1"/>
    <xf numFmtId="0" fontId="0" fillId="0" borderId="23" xfId="0" applyFont="1" applyBorder="1" applyAlignment="1">
      <alignment horizontal="center" vertical="center"/>
    </xf>
    <xf numFmtId="14" fontId="0" fillId="0" borderId="24" xfId="0" applyNumberFormat="1" applyFont="1" applyBorder="1"/>
    <xf numFmtId="0" fontId="7" fillId="0" borderId="24" xfId="0" applyFont="1" applyBorder="1"/>
    <xf numFmtId="164" fontId="7" fillId="0" borderId="24" xfId="0" applyNumberFormat="1" applyFont="1" applyBorder="1"/>
    <xf numFmtId="164" fontId="0" fillId="0" borderId="25" xfId="0" applyNumberFormat="1" applyFont="1" applyBorder="1"/>
    <xf numFmtId="165" fontId="2" fillId="0" borderId="18" xfId="0" applyNumberFormat="1" applyFont="1" applyBorder="1" applyAlignment="1">
      <alignment horizontal="center"/>
    </xf>
    <xf numFmtId="165" fontId="0" fillId="0" borderId="21" xfId="0" applyNumberFormat="1" applyFont="1" applyBorder="1"/>
    <xf numFmtId="165" fontId="0" fillId="0" borderId="24" xfId="0" applyNumberFormat="1" applyFont="1" applyBorder="1"/>
    <xf numFmtId="165" fontId="0" fillId="0" borderId="0" xfId="0" applyNumberFormat="1"/>
    <xf numFmtId="0" fontId="4" fillId="4" borderId="26" xfId="1" applyFont="1" applyFill="1" applyBorder="1" applyAlignment="1">
      <alignment horizontal="right" textRotation="135"/>
    </xf>
    <xf numFmtId="0" fontId="4" fillId="4" borderId="27" xfId="1" applyFont="1" applyFill="1" applyBorder="1" applyAlignment="1">
      <alignment horizontal="right" textRotation="135"/>
    </xf>
    <xf numFmtId="0" fontId="4" fillId="4" borderId="28" xfId="1" applyFont="1" applyFill="1" applyBorder="1" applyAlignment="1">
      <alignment horizontal="right" textRotation="135"/>
    </xf>
    <xf numFmtId="0" fontId="4" fillId="5" borderId="13" xfId="1" applyFont="1" applyFill="1" applyBorder="1" applyAlignment="1">
      <alignment textRotation="45"/>
    </xf>
    <xf numFmtId="0" fontId="8" fillId="0" borderId="1" xfId="1" applyFont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1" fillId="13" borderId="0" xfId="1" applyFont="1" applyFill="1" applyBorder="1"/>
    <xf numFmtId="0" fontId="8" fillId="10" borderId="29" xfId="1" applyFont="1" applyFill="1" applyBorder="1" applyAlignment="1">
      <alignment horizontal="left" textRotation="135"/>
    </xf>
    <xf numFmtId="0" fontId="8" fillId="12" borderId="29" xfId="1" applyFont="1" applyFill="1" applyBorder="1" applyAlignment="1">
      <alignment horizontal="left" textRotation="135"/>
    </xf>
    <xf numFmtId="0" fontId="8" fillId="14" borderId="29" xfId="1" applyFont="1" applyFill="1" applyBorder="1" applyAlignment="1">
      <alignment horizontal="right" textRotation="45"/>
    </xf>
    <xf numFmtId="0" fontId="1" fillId="0" borderId="11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4" fillId="11" borderId="30" xfId="1" applyFont="1" applyFill="1" applyBorder="1" applyAlignment="1">
      <alignment horizontal="center" vertical="center"/>
    </xf>
    <xf numFmtId="0" fontId="4" fillId="15" borderId="30" xfId="1" applyFont="1" applyFill="1" applyBorder="1" applyAlignment="1">
      <alignment horizontal="center" vertical="center"/>
    </xf>
    <xf numFmtId="0" fontId="1" fillId="10" borderId="0" xfId="1" applyFont="1" applyFill="1" applyBorder="1" applyAlignment="1">
      <alignment horizontal="center" vertical="center"/>
    </xf>
    <xf numFmtId="0" fontId="4" fillId="3" borderId="30" xfId="1" applyFont="1" applyFill="1" applyBorder="1" applyAlignment="1">
      <alignment horizontal="center" vertical="center" textRotation="135"/>
    </xf>
    <xf numFmtId="0" fontId="4" fillId="6" borderId="30" xfId="1" applyFont="1" applyFill="1" applyBorder="1" applyAlignment="1">
      <alignment horizontal="center" vertical="center" textRotation="180"/>
    </xf>
    <xf numFmtId="0" fontId="4" fillId="7" borderId="30" xfId="1" applyFont="1" applyFill="1" applyBorder="1" applyAlignment="1">
      <alignment horizontal="center" vertical="center" textRotation="135"/>
    </xf>
    <xf numFmtId="0" fontId="4" fillId="9" borderId="30" xfId="1" applyFont="1" applyFill="1" applyBorder="1" applyAlignment="1">
      <alignment horizontal="center" vertical="center" textRotation="180"/>
    </xf>
    <xf numFmtId="0" fontId="4" fillId="5" borderId="30" xfId="1" applyFont="1" applyFill="1" applyBorder="1" applyAlignment="1">
      <alignment horizontal="center" vertical="center" textRotation="45"/>
    </xf>
    <xf numFmtId="0" fontId="4" fillId="8" borderId="30" xfId="1" applyFont="1" applyFill="1" applyBorder="1" applyAlignment="1">
      <alignment horizontal="center" vertical="center" textRotation="45"/>
    </xf>
    <xf numFmtId="0" fontId="9" fillId="16" borderId="0" xfId="1" applyFont="1" applyFill="1" applyBorder="1" applyAlignment="1">
      <alignment horizontal="center" vertical="center"/>
    </xf>
    <xf numFmtId="0" fontId="1" fillId="16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10" fillId="2" borderId="10" xfId="1" applyFont="1" applyFill="1" applyBorder="1"/>
    <xf numFmtId="0" fontId="12" fillId="2" borderId="10" xfId="2" applyFont="1" applyFill="1" applyBorder="1" applyAlignment="1" applyProtection="1"/>
    <xf numFmtId="0" fontId="13" fillId="17" borderId="0" xfId="1" applyFont="1" applyFill="1"/>
    <xf numFmtId="0" fontId="10" fillId="0" borderId="0" xfId="1" applyFont="1"/>
    <xf numFmtId="0" fontId="14" fillId="17" borderId="0" xfId="1" applyFont="1" applyFill="1"/>
    <xf numFmtId="0" fontId="13" fillId="0" borderId="1" xfId="1" applyFont="1" applyBorder="1"/>
    <xf numFmtId="0" fontId="10" fillId="0" borderId="1" xfId="1" applyFont="1" applyBorder="1"/>
    <xf numFmtId="0" fontId="10" fillId="0" borderId="7" xfId="1" applyFont="1" applyBorder="1"/>
    <xf numFmtId="0" fontId="10" fillId="0" borderId="8" xfId="1" applyFont="1" applyBorder="1"/>
    <xf numFmtId="0" fontId="10" fillId="0" borderId="5" xfId="1" applyFont="1" applyBorder="1"/>
    <xf numFmtId="0" fontId="10" fillId="0" borderId="6" xfId="1" applyFont="1" applyBorder="1" applyAlignment="1">
      <alignment horizontal="right"/>
    </xf>
    <xf numFmtId="0" fontId="10" fillId="0" borderId="11" xfId="1" applyFont="1" applyBorder="1"/>
    <xf numFmtId="0" fontId="10" fillId="0" borderId="0" xfId="1" applyFont="1" applyBorder="1"/>
    <xf numFmtId="0" fontId="10" fillId="0" borderId="12" xfId="1" applyFont="1" applyBorder="1"/>
    <xf numFmtId="0" fontId="10" fillId="0" borderId="1" xfId="1" applyFont="1" applyBorder="1" applyAlignment="1">
      <alignment horizontal="right"/>
    </xf>
    <xf numFmtId="0" fontId="10" fillId="0" borderId="31" xfId="1" applyFont="1" applyBorder="1"/>
    <xf numFmtId="0" fontId="10" fillId="0" borderId="12" xfId="1" applyFont="1" applyBorder="1" applyAlignment="1">
      <alignment horizontal="right"/>
    </xf>
    <xf numFmtId="0" fontId="10" fillId="0" borderId="9" xfId="1" applyFont="1" applyBorder="1" applyAlignment="1">
      <alignment horizontal="right"/>
    </xf>
    <xf numFmtId="0" fontId="10" fillId="0" borderId="32" xfId="1" applyFont="1" applyBorder="1"/>
    <xf numFmtId="0" fontId="3" fillId="0" borderId="32" xfId="1" applyBorder="1"/>
    <xf numFmtId="0" fontId="10" fillId="0" borderId="33" xfId="1" applyFont="1" applyBorder="1"/>
    <xf numFmtId="0" fontId="10" fillId="0" borderId="33" xfId="1" applyFont="1" applyBorder="1" applyAlignment="1">
      <alignment horizontal="center"/>
    </xf>
    <xf numFmtId="0" fontId="10" fillId="0" borderId="31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3" fillId="0" borderId="0" xfId="1" applyFont="1" applyBorder="1"/>
    <xf numFmtId="0" fontId="10" fillId="0" borderId="0" xfId="1" applyFont="1" applyBorder="1" applyAlignment="1">
      <alignment horizontal="left"/>
    </xf>
    <xf numFmtId="0" fontId="15" fillId="0" borderId="0" xfId="1" applyFont="1" applyFill="1" applyBorder="1"/>
    <xf numFmtId="0" fontId="3" fillId="0" borderId="0" xfId="1" applyFill="1" applyBorder="1" applyAlignment="1">
      <alignment horizontal="right"/>
    </xf>
    <xf numFmtId="166" fontId="3" fillId="0" borderId="0" xfId="1" applyNumberFormat="1" applyFill="1" applyBorder="1"/>
    <xf numFmtId="0" fontId="3" fillId="0" borderId="0" xfId="1" applyFill="1" applyBorder="1" applyAlignment="1">
      <alignment horizontal="center"/>
    </xf>
    <xf numFmtId="0" fontId="3" fillId="0" borderId="0" xfId="1" applyFill="1" applyBorder="1" applyAlignment="1">
      <alignment vertical="center"/>
    </xf>
    <xf numFmtId="0" fontId="3" fillId="0" borderId="0" xfId="1" applyFill="1" applyBorder="1" applyAlignment="1">
      <alignment horizontal="center" vertical="center" wrapText="1"/>
    </xf>
    <xf numFmtId="14" fontId="3" fillId="0" borderId="0" xfId="1" applyNumberFormat="1" applyFill="1" applyBorder="1" applyAlignment="1">
      <alignment vertical="center"/>
    </xf>
    <xf numFmtId="9" fontId="3" fillId="0" borderId="0" xfId="1" applyNumberFormat="1" applyFill="1" applyBorder="1"/>
    <xf numFmtId="0" fontId="10" fillId="18" borderId="31" xfId="1" applyFont="1" applyFill="1" applyBorder="1"/>
    <xf numFmtId="0" fontId="10" fillId="10" borderId="31" xfId="1" applyFont="1" applyFill="1" applyBorder="1"/>
    <xf numFmtId="0" fontId="10" fillId="19" borderId="31" xfId="1" applyFont="1" applyFill="1" applyBorder="1"/>
    <xf numFmtId="0" fontId="10" fillId="20" borderId="31" xfId="1" applyFont="1" applyFill="1" applyBorder="1"/>
    <xf numFmtId="0" fontId="10" fillId="21" borderId="31" xfId="1" applyFont="1" applyFill="1" applyBorder="1"/>
    <xf numFmtId="0" fontId="10" fillId="22" borderId="31" xfId="1" applyFont="1" applyFill="1" applyBorder="1"/>
    <xf numFmtId="166" fontId="10" fillId="23" borderId="31" xfId="1" applyNumberFormat="1" applyFont="1" applyFill="1" applyBorder="1"/>
    <xf numFmtId="0" fontId="10" fillId="5" borderId="31" xfId="1" applyFont="1" applyFill="1" applyBorder="1"/>
    <xf numFmtId="164" fontId="2" fillId="0" borderId="19" xfId="0" applyNumberFormat="1" applyFont="1" applyBorder="1" applyAlignment="1">
      <alignment horizontal="center" wrapText="1"/>
    </xf>
    <xf numFmtId="9" fontId="0" fillId="0" borderId="24" xfId="0" applyNumberFormat="1" applyFont="1" applyBorder="1"/>
    <xf numFmtId="0" fontId="3" fillId="0" borderId="0" xfId="1" applyFill="1" applyBorder="1" applyAlignment="1">
      <alignment horizontal="center"/>
    </xf>
    <xf numFmtId="0" fontId="16" fillId="2" borderId="10" xfId="1" applyFont="1" applyFill="1" applyBorder="1"/>
    <xf numFmtId="0" fontId="4" fillId="0" borderId="0" xfId="1" applyFont="1" applyBorder="1"/>
    <xf numFmtId="0" fontId="1" fillId="0" borderId="33" xfId="1" applyFont="1" applyBorder="1"/>
    <xf numFmtId="0" fontId="1" fillId="0" borderId="32" xfId="1" applyFont="1" applyBorder="1"/>
    <xf numFmtId="0" fontId="1" fillId="0" borderId="32" xfId="1" applyFont="1" applyBorder="1" applyAlignment="1">
      <alignment horizontal="center"/>
    </xf>
    <xf numFmtId="0" fontId="1" fillId="0" borderId="34" xfId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12" xfId="1" applyNumberFormat="1" applyFont="1" applyBorder="1" applyAlignment="1">
      <alignment horizontal="center"/>
    </xf>
    <xf numFmtId="0" fontId="1" fillId="0" borderId="0" xfId="1" applyFont="1" applyAlignment="1">
      <alignment horizontal="right"/>
    </xf>
    <xf numFmtId="167" fontId="1" fillId="0" borderId="0" xfId="1" applyNumberFormat="1" applyFont="1" applyAlignment="1">
      <alignment horizontal="center"/>
    </xf>
    <xf numFmtId="0" fontId="1" fillId="0" borderId="1" xfId="1" applyFont="1" applyBorder="1" applyAlignment="1">
      <alignment horizontal="right"/>
    </xf>
    <xf numFmtId="167" fontId="1" fillId="0" borderId="1" xfId="1" applyNumberFormat="1" applyFont="1" applyBorder="1" applyAlignment="1">
      <alignment horizontal="center"/>
    </xf>
    <xf numFmtId="0" fontId="1" fillId="0" borderId="0" xfId="1" applyFont="1" applyBorder="1" applyAlignment="1">
      <alignment horizontal="right"/>
    </xf>
    <xf numFmtId="9" fontId="1" fillId="0" borderId="31" xfId="1" applyNumberFormat="1" applyFont="1" applyBorder="1" applyAlignment="1">
      <alignment horizontal="left"/>
    </xf>
    <xf numFmtId="0" fontId="1" fillId="0" borderId="34" xfId="1" applyFont="1" applyBorder="1"/>
    <xf numFmtId="0" fontId="4" fillId="0" borderId="0" xfId="1" applyFont="1" applyFill="1" applyBorder="1" applyAlignment="1">
      <alignment horizontal="right"/>
    </xf>
    <xf numFmtId="0" fontId="1" fillId="0" borderId="0" xfId="1" applyFont="1" applyFill="1" applyBorder="1" applyAlignment="1">
      <alignment horizontal="right"/>
    </xf>
    <xf numFmtId="9" fontId="1" fillId="0" borderId="0" xfId="1" applyNumberFormat="1" applyFont="1" applyFill="1" applyBorder="1" applyAlignment="1">
      <alignment horizontal="left"/>
    </xf>
    <xf numFmtId="0" fontId="0" fillId="0" borderId="0" xfId="0" applyFill="1"/>
    <xf numFmtId="0" fontId="10" fillId="0" borderId="0" xfId="1" quotePrefix="1" applyFont="1"/>
    <xf numFmtId="0" fontId="13" fillId="0" borderId="5" xfId="1" applyFont="1" applyBorder="1"/>
    <xf numFmtId="0" fontId="10" fillId="0" borderId="6" xfId="1" applyFont="1" applyBorder="1"/>
    <xf numFmtId="0" fontId="19" fillId="0" borderId="11" xfId="1" applyFont="1" applyBorder="1"/>
    <xf numFmtId="0" fontId="13" fillId="0" borderId="35" xfId="1" applyFont="1" applyBorder="1" applyAlignment="1">
      <alignment horizontal="center" vertical="center" wrapText="1"/>
    </xf>
    <xf numFmtId="0" fontId="13" fillId="0" borderId="36" xfId="1" applyFont="1" applyBorder="1" applyAlignment="1">
      <alignment horizontal="center" vertical="center" wrapText="1"/>
    </xf>
    <xf numFmtId="0" fontId="13" fillId="0" borderId="37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/>
    </xf>
    <xf numFmtId="168" fontId="10" fillId="0" borderId="0" xfId="1" applyNumberFormat="1" applyFont="1" applyBorder="1"/>
    <xf numFmtId="0" fontId="10" fillId="0" borderId="12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168" fontId="10" fillId="0" borderId="1" xfId="1" applyNumberFormat="1" applyFont="1" applyBorder="1"/>
    <xf numFmtId="0" fontId="10" fillId="0" borderId="9" xfId="1" applyFont="1" applyBorder="1" applyAlignment="1">
      <alignment horizontal="center"/>
    </xf>
    <xf numFmtId="0" fontId="13" fillId="0" borderId="0" xfId="1" applyFont="1"/>
    <xf numFmtId="0" fontId="10" fillId="0" borderId="9" xfId="1" applyFont="1" applyBorder="1"/>
    <xf numFmtId="0" fontId="10" fillId="0" borderId="0" xfId="1" applyFont="1" applyFill="1" applyBorder="1"/>
    <xf numFmtId="0" fontId="13" fillId="0" borderId="0" xfId="1" applyFont="1" applyFill="1" applyBorder="1"/>
    <xf numFmtId="0" fontId="19" fillId="0" borderId="0" xfId="1" applyFont="1" applyFill="1" applyBorder="1"/>
    <xf numFmtId="0" fontId="13" fillId="0" borderId="0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/>
    </xf>
    <xf numFmtId="168" fontId="10" fillId="0" borderId="0" xfId="1" applyNumberFormat="1" applyFont="1" applyFill="1" applyBorder="1"/>
    <xf numFmtId="168" fontId="3" fillId="0" borderId="0" xfId="1" applyNumberForma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1" xfId="1" applyFont="1" applyBorder="1"/>
    <xf numFmtId="0" fontId="3" fillId="0" borderId="5" xfId="1" applyBorder="1"/>
    <xf numFmtId="0" fontId="15" fillId="0" borderId="6" xfId="1" applyFont="1" applyBorder="1"/>
    <xf numFmtId="0" fontId="3" fillId="0" borderId="6" xfId="1" applyBorder="1"/>
    <xf numFmtId="0" fontId="3" fillId="0" borderId="7" xfId="1" applyBorder="1"/>
    <xf numFmtId="0" fontId="3" fillId="0" borderId="11" xfId="1" applyBorder="1"/>
    <xf numFmtId="0" fontId="3" fillId="0" borderId="12" xfId="1" applyBorder="1"/>
    <xf numFmtId="0" fontId="3" fillId="0" borderId="38" xfId="1" applyBorder="1"/>
    <xf numFmtId="0" fontId="3" fillId="0" borderId="39" xfId="1" applyBorder="1"/>
    <xf numFmtId="0" fontId="15" fillId="0" borderId="40" xfId="1" applyFont="1" applyBorder="1"/>
    <xf numFmtId="0" fontId="15" fillId="0" borderId="41" xfId="1" applyFont="1" applyBorder="1"/>
    <xf numFmtId="0" fontId="15" fillId="0" borderId="42" xfId="1" applyFont="1" applyBorder="1"/>
    <xf numFmtId="0" fontId="3" fillId="0" borderId="43" xfId="1" applyBorder="1"/>
    <xf numFmtId="0" fontId="3" fillId="0" borderId="44" xfId="1" applyBorder="1"/>
    <xf numFmtId="0" fontId="15" fillId="0" borderId="45" xfId="1" applyFont="1" applyBorder="1"/>
    <xf numFmtId="0" fontId="3" fillId="0" borderId="46" xfId="1" applyBorder="1"/>
    <xf numFmtId="0" fontId="3" fillId="0" borderId="47" xfId="1" applyBorder="1"/>
    <xf numFmtId="0" fontId="15" fillId="0" borderId="0" xfId="1" applyFont="1" applyBorder="1"/>
    <xf numFmtId="0" fontId="15" fillId="0" borderId="0" xfId="1" applyFont="1"/>
    <xf numFmtId="0" fontId="21" fillId="0" borderId="33" xfId="1" applyFont="1" applyBorder="1" applyAlignment="1">
      <alignment horizontal="center"/>
    </xf>
    <xf numFmtId="0" fontId="21" fillId="0" borderId="34" xfId="1" applyFont="1" applyBorder="1"/>
    <xf numFmtId="0" fontId="15" fillId="0" borderId="5" xfId="1" applyFont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15" fillId="0" borderId="8" xfId="1" applyFont="1" applyBorder="1" applyAlignment="1">
      <alignment horizontal="center"/>
    </xf>
    <xf numFmtId="0" fontId="3" fillId="0" borderId="9" xfId="1" applyBorder="1"/>
    <xf numFmtId="0" fontId="15" fillId="0" borderId="48" xfId="1" applyFont="1" applyBorder="1" applyAlignment="1">
      <alignment horizontal="center"/>
    </xf>
    <xf numFmtId="0" fontId="15" fillId="0" borderId="49" xfId="1" applyFont="1" applyBorder="1" applyAlignment="1">
      <alignment horizontal="center"/>
    </xf>
    <xf numFmtId="0" fontId="15" fillId="0" borderId="50" xfId="1" applyFont="1" applyBorder="1" applyAlignment="1">
      <alignment horizontal="center"/>
    </xf>
    <xf numFmtId="0" fontId="3" fillId="0" borderId="11" xfId="1" applyBorder="1" applyAlignment="1">
      <alignment horizontal="center"/>
    </xf>
    <xf numFmtId="0" fontId="3" fillId="0" borderId="0" xfId="1" applyBorder="1" applyAlignment="1">
      <alignment horizontal="center"/>
    </xf>
    <xf numFmtId="169" fontId="3" fillId="0" borderId="12" xfId="1" applyNumberFormat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0" borderId="1" xfId="1" applyBorder="1" applyAlignment="1">
      <alignment horizontal="center"/>
    </xf>
    <xf numFmtId="169" fontId="3" fillId="0" borderId="9" xfId="1" applyNumberFormat="1" applyBorder="1" applyAlignment="1">
      <alignment horizontal="center"/>
    </xf>
    <xf numFmtId="0" fontId="2" fillId="0" borderId="0" xfId="0" applyFont="1"/>
    <xf numFmtId="0" fontId="23" fillId="0" borderId="0" xfId="0" applyFont="1"/>
    <xf numFmtId="0" fontId="24" fillId="0" borderId="0" xfId="0" applyFont="1"/>
    <xf numFmtId="0" fontId="0" fillId="0" borderId="31" xfId="0" applyBorder="1"/>
    <xf numFmtId="2" fontId="0" fillId="0" borderId="31" xfId="0" applyNumberFormat="1" applyBorder="1"/>
    <xf numFmtId="0" fontId="25" fillId="0" borderId="0" xfId="0" applyFont="1"/>
    <xf numFmtId="11" fontId="0" fillId="0" borderId="31" xfId="0" applyNumberFormat="1" applyBorder="1"/>
    <xf numFmtId="0" fontId="2" fillId="0" borderId="31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3" fillId="0" borderId="0" xfId="1" applyFill="1" applyBorder="1" applyAlignment="1">
      <alignment horizontal="right" vertical="center"/>
    </xf>
    <xf numFmtId="0" fontId="3" fillId="0" borderId="0" xfId="1" applyFill="1" applyBorder="1" applyAlignment="1">
      <alignment horizontal="center"/>
    </xf>
    <xf numFmtId="0" fontId="10" fillId="0" borderId="33" xfId="1" applyFont="1" applyBorder="1" applyAlignment="1">
      <alignment horizontal="right"/>
    </xf>
    <xf numFmtId="0" fontId="10" fillId="0" borderId="32" xfId="1" applyFont="1" applyBorder="1" applyAlignment="1">
      <alignment horizontal="right"/>
    </xf>
    <xf numFmtId="0" fontId="10" fillId="0" borderId="34" xfId="1" applyFont="1" applyBorder="1" applyAlignment="1">
      <alignment horizontal="right"/>
    </xf>
    <xf numFmtId="0" fontId="3" fillId="0" borderId="0" xfId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31" xfId="1" applyFont="1" applyBorder="1" applyAlignment="1">
      <alignment horizontal="center"/>
    </xf>
  </cellXfs>
  <cellStyles count="3">
    <cellStyle name="Гиперссылка 2" xfId="2"/>
    <cellStyle name="Обычный" xfId="0" builtinId="0"/>
    <cellStyle name="Обычный 2" xfId="1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indexed="29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Medium9"/>
  <colors>
    <mruColors>
      <color rgb="FFE28EB8"/>
      <color rgb="FFFF6600"/>
      <color rgb="FFCC000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FF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Ценовые характеристики машин</a:t>
            </a:r>
          </a:p>
        </c:rich>
      </c:tx>
      <c:layout>
        <c:manualLayout>
          <c:xMode val="edge"/>
          <c:yMode val="edge"/>
          <c:x val="0.21299638989169675"/>
          <c:y val="3.87598366333448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638989169675"/>
          <c:y val="0.25969090544341028"/>
          <c:w val="0.84476534296028882"/>
          <c:h val="0.5426377128668273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B0FE-42BF-9E31-A189F94A8396}"/>
              </c:ext>
            </c:extLst>
          </c:dPt>
          <c:dLbls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0FE-42BF-9E31-A189F94A8396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8100">
                <a:solidFill>
                  <a:srgbClr val="00008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cat>
            <c:strRef>
              <c:f>lab_9!$B$73:$B$76</c:f>
              <c:strCache>
                <c:ptCount val="4"/>
                <c:pt idx="0">
                  <c:v>Форд</c:v>
                </c:pt>
                <c:pt idx="1">
                  <c:v>Опель</c:v>
                </c:pt>
                <c:pt idx="2">
                  <c:v>Ауди</c:v>
                </c:pt>
                <c:pt idx="3">
                  <c:v>Ауди</c:v>
                </c:pt>
              </c:strCache>
            </c:strRef>
          </c:cat>
          <c:val>
            <c:numRef>
              <c:f>lab_9!$E$73:$E$76</c:f>
              <c:numCache>
                <c:formatCode>[$$-409]#\ ##0</c:formatCode>
                <c:ptCount val="4"/>
                <c:pt idx="0">
                  <c:v>9650</c:v>
                </c:pt>
                <c:pt idx="1">
                  <c:v>12000</c:v>
                </c:pt>
                <c:pt idx="2">
                  <c:v>13200</c:v>
                </c:pt>
                <c:pt idx="3">
                  <c:v>13200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0FE-42BF-9E31-A189F94A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356464"/>
        <c:axId val="1879714064"/>
      </c:barChart>
      <c:catAx>
        <c:axId val="167835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FF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Модель</a:t>
                </a:r>
              </a:p>
            </c:rich>
          </c:tx>
          <c:layout>
            <c:manualLayout>
              <c:xMode val="edge"/>
              <c:yMode val="edge"/>
              <c:x val="0.89350180505415167"/>
              <c:y val="0.895352226230265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8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7971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9714064"/>
        <c:scaling>
          <c:orientation val="minMax"/>
          <c:min val="8000"/>
        </c:scaling>
        <c:delete val="0"/>
        <c:axPos val="l"/>
        <c:majorGridlines>
          <c:spPr>
            <a:ln w="3175">
              <a:solidFill>
                <a:srgbClr val="000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1" u="none" strike="noStrike" baseline="0">
                    <a:solidFill>
                      <a:srgbClr val="0000FF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Цена за единицу</a:t>
                </a:r>
              </a:p>
            </c:rich>
          </c:tx>
          <c:layout>
            <c:manualLayout>
              <c:xMode val="edge"/>
              <c:yMode val="edge"/>
              <c:x val="9.0252707581227436E-3"/>
              <c:y val="0.1085275425733654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\ 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8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356464"/>
        <c:crosses val="autoZero"/>
        <c:crossBetween val="between"/>
      </c:valAx>
      <c:spPr>
        <a:noFill/>
        <a:ln w="12700">
          <a:solidFill>
            <a:srgbClr val="000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'Графики функций'!$B$123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'Графики функций'!$A$124:$A$144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'Графики функций'!$B$124:$B$144</c:f>
              <c:numCache>
                <c:formatCode>0.00</c:formatCode>
                <c:ptCount val="21"/>
                <c:pt idx="0">
                  <c:v>-0.83907152907645244</c:v>
                </c:pt>
                <c:pt idx="1">
                  <c:v>-0.91113026188467694</c:v>
                </c:pt>
                <c:pt idx="2">
                  <c:v>-0.14550003380861354</c:v>
                </c:pt>
                <c:pt idx="3">
                  <c:v>0.7539022543433046</c:v>
                </c:pt>
                <c:pt idx="4">
                  <c:v>0.96017028665036597</c:v>
                </c:pt>
                <c:pt idx="5">
                  <c:v>0.28366218546322625</c:v>
                </c:pt>
                <c:pt idx="6">
                  <c:v>-0.65364362086361194</c:v>
                </c:pt>
                <c:pt idx="7">
                  <c:v>-0.98999249660044542</c:v>
                </c:pt>
                <c:pt idx="8">
                  <c:v>-0.41614683654714241</c:v>
                </c:pt>
                <c:pt idx="9">
                  <c:v>0.54030230586813977</c:v>
                </c:pt>
                <c:pt idx="10">
                  <c:v>1</c:v>
                </c:pt>
                <c:pt idx="11">
                  <c:v>0.54030230586813977</c:v>
                </c:pt>
                <c:pt idx="12">
                  <c:v>-0.41614683654714241</c:v>
                </c:pt>
                <c:pt idx="13">
                  <c:v>-0.98999249660044542</c:v>
                </c:pt>
                <c:pt idx="14">
                  <c:v>-0.65364362086361194</c:v>
                </c:pt>
                <c:pt idx="15">
                  <c:v>0.28366218546322625</c:v>
                </c:pt>
                <c:pt idx="16">
                  <c:v>0.96017028665036597</c:v>
                </c:pt>
                <c:pt idx="17">
                  <c:v>0.7539022543433046</c:v>
                </c:pt>
                <c:pt idx="18">
                  <c:v>-0.14550003380861354</c:v>
                </c:pt>
                <c:pt idx="19">
                  <c:v>-0.91113026188467694</c:v>
                </c:pt>
                <c:pt idx="20">
                  <c:v>-0.83907152907645244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017488"/>
        <c:axId val="1879730480"/>
      </c:lineChart>
      <c:catAx>
        <c:axId val="188101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730480"/>
        <c:crosses val="autoZero"/>
        <c:auto val="1"/>
        <c:lblAlgn val="ctr"/>
        <c:lblOffset val="100"/>
        <c:noMultiLvlLbl val="0"/>
      </c:catAx>
      <c:valAx>
        <c:axId val="18797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0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'Графики функций'!$B$147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'Графики функций'!$A$148:$A$168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'Графики функций'!$B$148:$B$168</c:f>
              <c:numCache>
                <c:formatCode>General</c:formatCode>
                <c:ptCount val="21"/>
                <c:pt idx="0">
                  <c:v>175</c:v>
                </c:pt>
                <c:pt idx="1">
                  <c:v>139</c:v>
                </c:pt>
                <c:pt idx="2">
                  <c:v>107</c:v>
                </c:pt>
                <c:pt idx="3">
                  <c:v>79</c:v>
                </c:pt>
                <c:pt idx="4">
                  <c:v>55</c:v>
                </c:pt>
                <c:pt idx="5">
                  <c:v>35</c:v>
                </c:pt>
                <c:pt idx="6">
                  <c:v>19</c:v>
                </c:pt>
                <c:pt idx="7">
                  <c:v>7</c:v>
                </c:pt>
                <c:pt idx="8">
                  <c:v>-1</c:v>
                </c:pt>
                <c:pt idx="9">
                  <c:v>-5</c:v>
                </c:pt>
                <c:pt idx="10">
                  <c:v>-5</c:v>
                </c:pt>
                <c:pt idx="11">
                  <c:v>-1</c:v>
                </c:pt>
                <c:pt idx="12">
                  <c:v>7</c:v>
                </c:pt>
                <c:pt idx="13">
                  <c:v>19</c:v>
                </c:pt>
                <c:pt idx="14">
                  <c:v>35</c:v>
                </c:pt>
                <c:pt idx="15">
                  <c:v>55</c:v>
                </c:pt>
                <c:pt idx="16">
                  <c:v>79</c:v>
                </c:pt>
                <c:pt idx="17">
                  <c:v>107</c:v>
                </c:pt>
                <c:pt idx="18">
                  <c:v>139</c:v>
                </c:pt>
                <c:pt idx="19">
                  <c:v>175</c:v>
                </c:pt>
                <c:pt idx="20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81020448"/>
        <c:axId val="1879728048"/>
      </c:barChart>
      <c:catAx>
        <c:axId val="18810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728048"/>
        <c:crosses val="autoZero"/>
        <c:auto val="1"/>
        <c:lblAlgn val="ctr"/>
        <c:lblOffset val="100"/>
        <c:noMultiLvlLbl val="0"/>
      </c:catAx>
      <c:valAx>
        <c:axId val="18797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0204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Спираль Архимеда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'Спираль Архимеда'!$F$1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'Спираль Архимеда'!$E$2:$E$42</c:f>
              <c:numCache>
                <c:formatCode>0.00</c:formatCode>
                <c:ptCount val="41"/>
                <c:pt idx="0">
                  <c:v>0</c:v>
                </c:pt>
                <c:pt idx="1">
                  <c:v>1.6209069176044193</c:v>
                </c:pt>
                <c:pt idx="2">
                  <c:v>-2.4968810192828546</c:v>
                </c:pt>
                <c:pt idx="3">
                  <c:v>-8.9099324694040085</c:v>
                </c:pt>
                <c:pt idx="4">
                  <c:v>-7.8437234503633437</c:v>
                </c:pt>
                <c:pt idx="5">
                  <c:v>4.2549327819483933</c:v>
                </c:pt>
                <c:pt idx="6">
                  <c:v>17.283065159706588</c:v>
                </c:pt>
                <c:pt idx="7">
                  <c:v>15.831947341209396</c:v>
                </c:pt>
                <c:pt idx="8">
                  <c:v>-3.4920008114067249</c:v>
                </c:pt>
                <c:pt idx="9">
                  <c:v>-24.600517070886276</c:v>
                </c:pt>
                <c:pt idx="10">
                  <c:v>-25.172145872293573</c:v>
                </c:pt>
                <c:pt idx="11">
                  <c:v>0.14604803360567592</c:v>
                </c:pt>
                <c:pt idx="12">
                  <c:v>30.378742514369716</c:v>
                </c:pt>
                <c:pt idx="13">
                  <c:v>35.390424476557655</c:v>
                </c:pt>
                <c:pt idx="14">
                  <c:v>5.7429631647290114</c:v>
                </c:pt>
                <c:pt idx="15">
                  <c:v>-34.18595607864696</c:v>
                </c:pt>
                <c:pt idx="16">
                  <c:v>-45.967655055522464</c:v>
                </c:pt>
                <c:pt idx="17">
                  <c:v>-14.033330240631443</c:v>
                </c:pt>
                <c:pt idx="18">
                  <c:v>35.657102245180326</c:v>
                </c:pt>
                <c:pt idx="19">
                  <c:v>56.356163236640143</c:v>
                </c:pt>
                <c:pt idx="20">
                  <c:v>24.484923708803517</c:v>
                </c:pt>
                <c:pt idx="21">
                  <c:v>-34.506943394128911</c:v>
                </c:pt>
                <c:pt idx="22">
                  <c:v>-65.997414542046045</c:v>
                </c:pt>
                <c:pt idx="23">
                  <c:v>-36.76547840300443</c:v>
                </c:pt>
                <c:pt idx="24">
                  <c:v>30.540888528263782</c:v>
                </c:pt>
                <c:pt idx="25">
                  <c:v>74.340210889760513</c:v>
                </c:pt>
                <c:pt idx="26">
                  <c:v>50.459707141633949</c:v>
                </c:pt>
                <c:pt idx="27">
                  <c:v>-23.663243507440733</c:v>
                </c:pt>
                <c:pt idx="28">
                  <c:v>-80.858892770339594</c:v>
                </c:pt>
                <c:pt idx="29">
                  <c:v>-65.081005082943022</c:v>
                </c:pt>
                <c:pt idx="30">
                  <c:v>13.882630489882564</c:v>
                </c:pt>
                <c:pt idx="31">
                  <c:v>85.071039275821406</c:v>
                </c:pt>
                <c:pt idx="32">
                  <c:v>80.085442608624987</c:v>
                </c:pt>
                <c:pt idx="33">
                  <c:v>-1.3143979750828885</c:v>
                </c:pt>
                <c:pt idx="34">
                  <c:v>-86.554168028029736</c:v>
                </c:pt>
                <c:pt idx="35">
                  <c:v>-94.887681534608205</c:v>
                </c:pt>
                <c:pt idx="36">
                  <c:v>-13.820078479759704</c:v>
                </c:pt>
                <c:pt idx="37">
                  <c:v>84.960959765933111</c:v>
                </c:pt>
                <c:pt idx="38">
                  <c:v>108.87839542139162</c:v>
                </c:pt>
                <c:pt idx="39">
                  <c:v>31.197223086112658</c:v>
                </c:pt>
                <c:pt idx="40">
                  <c:v>-80.032567398271425</c:v>
                </c:pt>
              </c:numCache>
            </c:numRef>
          </c:xVal>
          <c:yVal>
            <c:numRef>
              <c:f>'Спираль Архимеда'!$F$2:$F$42</c:f>
              <c:numCache>
                <c:formatCode>0.00</c:formatCode>
                <c:ptCount val="41"/>
                <c:pt idx="0">
                  <c:v>0</c:v>
                </c:pt>
                <c:pt idx="1">
                  <c:v>2.5244129544236893</c:v>
                </c:pt>
                <c:pt idx="2">
                  <c:v>5.4557845609540898</c:v>
                </c:pt>
                <c:pt idx="3">
                  <c:v>1.2700800725388048</c:v>
                </c:pt>
                <c:pt idx="4">
                  <c:v>-9.0816299436951375</c:v>
                </c:pt>
                <c:pt idx="5">
                  <c:v>-14.383864119947077</c:v>
                </c:pt>
                <c:pt idx="6">
                  <c:v>-5.0294789675806655</c:v>
                </c:pt>
                <c:pt idx="7">
                  <c:v>13.796718573094569</c:v>
                </c:pt>
                <c:pt idx="8">
                  <c:v>23.744597918961162</c:v>
                </c:pt>
                <c:pt idx="9">
                  <c:v>11.127199101527427</c:v>
                </c:pt>
                <c:pt idx="10">
                  <c:v>-16.320633326681094</c:v>
                </c:pt>
                <c:pt idx="11">
                  <c:v>-32.999676816173213</c:v>
                </c:pt>
                <c:pt idx="12">
                  <c:v>-19.316625048015659</c:v>
                </c:pt>
                <c:pt idx="13">
                  <c:v>16.386514436238997</c:v>
                </c:pt>
                <c:pt idx="14">
                  <c:v>41.605508939184553</c:v>
                </c:pt>
                <c:pt idx="15">
                  <c:v>29.262952807070256</c:v>
                </c:pt>
                <c:pt idx="16">
                  <c:v>-13.819359199923134</c:v>
                </c:pt>
                <c:pt idx="17">
                  <c:v>-49.031272085857395</c:v>
                </c:pt>
                <c:pt idx="18">
                  <c:v>-40.553311325670506</c:v>
                </c:pt>
                <c:pt idx="19">
                  <c:v>8.5430009507882829</c:v>
                </c:pt>
                <c:pt idx="20">
                  <c:v>54.77671504365766</c:v>
                </c:pt>
                <c:pt idx="21">
                  <c:v>52.70930522777153</c:v>
                </c:pt>
                <c:pt idx="22">
                  <c:v>-0.58418641316665587</c:v>
                </c:pt>
                <c:pt idx="23">
                  <c:v>-58.389207888086773</c:v>
                </c:pt>
                <c:pt idx="24">
                  <c:v>-65.201642064476914</c:v>
                </c:pt>
                <c:pt idx="25">
                  <c:v>-9.9263812573329773</c:v>
                </c:pt>
                <c:pt idx="26">
                  <c:v>59.479559137409012</c:v>
                </c:pt>
                <c:pt idx="27">
                  <c:v>77.46645020076474</c:v>
                </c:pt>
                <c:pt idx="28">
                  <c:v>22.756086217861</c:v>
                </c:pt>
                <c:pt idx="29">
                  <c:v>-57.736147926528176</c:v>
                </c:pt>
                <c:pt idx="30">
                  <c:v>-88.922846168357566</c:v>
                </c:pt>
                <c:pt idx="31">
                  <c:v>-37.575501015045049</c:v>
                </c:pt>
                <c:pt idx="32">
                  <c:v>52.936961399202296</c:v>
                </c:pt>
                <c:pt idx="33">
                  <c:v>98.991274150619446</c:v>
                </c:pt>
                <c:pt idx="34">
                  <c:v>53.966433984242435</c:v>
                </c:pt>
                <c:pt idx="35">
                  <c:v>-44.959180297095855</c:v>
                </c:pt>
                <c:pt idx="36">
                  <c:v>-107.1121161718565</c:v>
                </c:pt>
                <c:pt idx="37">
                  <c:v>-71.432732802626944</c:v>
                </c:pt>
                <c:pt idx="38">
                  <c:v>33.786017972869928</c:v>
                </c:pt>
                <c:pt idx="39">
                  <c:v>112.76406019523827</c:v>
                </c:pt>
                <c:pt idx="40">
                  <c:v>89.41357925752186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31088"/>
        <c:axId val="1879731696"/>
      </c:scatterChart>
      <c:valAx>
        <c:axId val="18797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731696"/>
        <c:crosses val="autoZero"/>
        <c:crossBetween val="midCat"/>
      </c:valAx>
      <c:valAx>
        <c:axId val="18797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7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Спираль Архимеда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'Спираль Архимеда'!$C$45:$C$95</c:f>
              <c:numCache>
                <c:formatCode>0.00</c:formatCode>
                <c:ptCount val="51"/>
                <c:pt idx="0">
                  <c:v>0</c:v>
                </c:pt>
                <c:pt idx="1">
                  <c:v>9.8006657784124165E-2</c:v>
                </c:pt>
                <c:pt idx="2">
                  <c:v>0.18421219880057704</c:v>
                </c:pt>
                <c:pt idx="3">
                  <c:v>0.24760068447290348</c:v>
                </c:pt>
                <c:pt idx="4">
                  <c:v>0.27868268373886618</c:v>
                </c:pt>
                <c:pt idx="5">
                  <c:v>0.27015115293406988</c:v>
                </c:pt>
                <c:pt idx="6">
                  <c:v>0.21741465268600416</c:v>
                </c:pt>
                <c:pt idx="7">
                  <c:v>0.11897700003016871</c:v>
                </c:pt>
                <c:pt idx="8">
                  <c:v>-2.3359617841031053E-2</c:v>
                </c:pt>
                <c:pt idx="9">
                  <c:v>-0.20448188522377841</c:v>
                </c:pt>
                <c:pt idx="10">
                  <c:v>-0.41614683654714241</c:v>
                </c:pt>
                <c:pt idx="11">
                  <c:v>-0.64735122898088049</c:v>
                </c:pt>
                <c:pt idx="12">
                  <c:v>-0.88487245864949449</c:v>
                </c:pt>
                <c:pt idx="13">
                  <c:v>-1.1139553793796315</c:v>
                </c:pt>
                <c:pt idx="14">
                  <c:v>-1.3191112769361213</c:v>
                </c:pt>
                <c:pt idx="15">
                  <c:v>-1.4849887449006682</c:v>
                </c:pt>
                <c:pt idx="16">
                  <c:v>-1.597271641271605</c:v>
                </c:pt>
                <c:pt idx="17">
                  <c:v>-1.6435569273850839</c:v>
                </c:pt>
                <c:pt idx="18">
                  <c:v>-1.6141651494014646</c:v>
                </c:pt>
                <c:pt idx="19">
                  <c:v>-1.502838652637392</c:v>
                </c:pt>
                <c:pt idx="20">
                  <c:v>-1.3072872417272239</c:v>
                </c:pt>
                <c:pt idx="21">
                  <c:v>-1.0295477248154687</c:v>
                </c:pt>
                <c:pt idx="22">
                  <c:v>-0.6761323139525226</c:v>
                </c:pt>
                <c:pt idx="23">
                  <c:v>-0.25795081195062619</c:v>
                </c:pt>
                <c:pt idx="24">
                  <c:v>0.20999756025467134</c:v>
                </c:pt>
                <c:pt idx="25">
                  <c:v>0.70915546365806559</c:v>
                </c:pt>
                <c:pt idx="26">
                  <c:v>1.2181433453809805</c:v>
                </c:pt>
                <c:pt idx="27">
                  <c:v>1.7136707650451137</c:v>
                </c:pt>
                <c:pt idx="28">
                  <c:v>2.1715844598286989</c:v>
                </c:pt>
                <c:pt idx="29">
                  <c:v>2.5680065991298249</c:v>
                </c:pt>
                <c:pt idx="30">
                  <c:v>2.880510859951098</c:v>
                </c:pt>
                <c:pt idx="31">
                  <c:v>3.0892805007719741</c:v>
                </c:pt>
                <c:pt idx="32">
                  <c:v>3.1781917400262163</c:v>
                </c:pt>
                <c:pt idx="33">
                  <c:v>3.1357675534631477</c:v>
                </c:pt>
                <c:pt idx="34">
                  <c:v>2.955951467189406</c:v>
                </c:pt>
                <c:pt idx="35">
                  <c:v>2.638657890201566</c:v>
                </c:pt>
                <c:pt idx="36">
                  <c:v>2.1900647323161166</c:v>
                </c:pt>
                <c:pt idx="37">
                  <c:v>1.6226251120252444</c:v>
                </c:pt>
                <c:pt idx="38">
                  <c:v>0.9547874018125716</c:v>
                </c:pt>
                <c:pt idx="39">
                  <c:v>0.21042614019433403</c:v>
                </c:pt>
                <c:pt idx="40">
                  <c:v>-0.58200013523445415</c:v>
                </c:pt>
                <c:pt idx="41">
                  <c:v>-1.3905349300337213</c:v>
                </c:pt>
                <c:pt idx="42">
                  <c:v>-2.1810123472900793</c:v>
                </c:pt>
                <c:pt idx="43">
                  <c:v>-2.9184962034760535</c:v>
                </c:pt>
                <c:pt idx="44">
                  <c:v>-3.5688092618712868</c:v>
                </c:pt>
                <c:pt idx="45">
                  <c:v>-4.1000861784810461</c:v>
                </c:pt>
                <c:pt idx="46">
                  <c:v>-4.4842806584591521</c:v>
                </c:pt>
                <c:pt idx="47">
                  <c:v>-4.698557297565471</c:v>
                </c:pt>
                <c:pt idx="48">
                  <c:v>-4.726501707811809</c:v>
                </c:pt>
                <c:pt idx="49">
                  <c:v>-4.559088733313291</c:v>
                </c:pt>
                <c:pt idx="50">
                  <c:v>-4.1953576453822619</c:v>
                </c:pt>
              </c:numCache>
            </c:numRef>
          </c:xVal>
          <c:yVal>
            <c:numRef>
              <c:f>'Спираль Архимеда'!$D$45:$D$95</c:f>
              <c:numCache>
                <c:formatCode>0.00</c:formatCode>
                <c:ptCount val="51"/>
                <c:pt idx="0">
                  <c:v>0</c:v>
                </c:pt>
                <c:pt idx="1">
                  <c:v>1.9866933079506124E-2</c:v>
                </c:pt>
                <c:pt idx="2">
                  <c:v>7.7883668461730116E-2</c:v>
                </c:pt>
                <c:pt idx="3">
                  <c:v>0.16939274201851059</c:v>
                </c:pt>
                <c:pt idx="4">
                  <c:v>0.28694243635980915</c:v>
                </c:pt>
                <c:pt idx="5">
                  <c:v>0.42073549240394825</c:v>
                </c:pt>
                <c:pt idx="6">
                  <c:v>0.55922345158033571</c:v>
                </c:pt>
                <c:pt idx="7">
                  <c:v>0.6898148109919221</c:v>
                </c:pt>
                <c:pt idx="8">
                  <c:v>0.79965888243320415</c:v>
                </c:pt>
                <c:pt idx="9">
                  <c:v>0.87646286779037563</c:v>
                </c:pt>
                <c:pt idx="10">
                  <c:v>0.90929742682568171</c:v>
                </c:pt>
                <c:pt idx="11">
                  <c:v>0.88934604420154917</c:v>
                </c:pt>
                <c:pt idx="12">
                  <c:v>0.8105558166613811</c:v>
                </c:pt>
                <c:pt idx="13">
                  <c:v>0.67015178336790349</c:v>
                </c:pt>
                <c:pt idx="14">
                  <c:v>0.46898341021826712</c:v>
                </c:pt>
                <c:pt idx="15">
                  <c:v>0.21168001208980081</c:v>
                </c:pt>
                <c:pt idx="16">
                  <c:v>-9.3398629484128137E-2</c:v>
                </c:pt>
                <c:pt idx="17">
                  <c:v>-0.43441987344561306</c:v>
                </c:pt>
                <c:pt idx="18">
                  <c:v>-0.7965367979307344</c:v>
                </c:pt>
                <c:pt idx="19">
                  <c:v>-1.1625299927911659</c:v>
                </c:pt>
                <c:pt idx="20">
                  <c:v>-1.5136049906158564</c:v>
                </c:pt>
                <c:pt idx="21">
                  <c:v>-1.8303091220685352</c:v>
                </c:pt>
                <c:pt idx="22">
                  <c:v>-2.0935245625569352</c:v>
                </c:pt>
                <c:pt idx="23">
                  <c:v>-2.2854893083569681</c:v>
                </c:pt>
                <c:pt idx="24">
                  <c:v>-2.3907950612060174</c:v>
                </c:pt>
                <c:pt idx="25">
                  <c:v>-2.3973106866578462</c:v>
                </c:pt>
                <c:pt idx="26">
                  <c:v>-2.2969821048723982</c:v>
                </c:pt>
                <c:pt idx="27">
                  <c:v>-2.0864641164011655</c:v>
                </c:pt>
                <c:pt idx="28">
                  <c:v>-1.7675465860425004</c:v>
                </c:pt>
                <c:pt idx="29">
                  <c:v>-1.3473463202998963</c:v>
                </c:pt>
                <c:pt idx="30">
                  <c:v>-0.83824649459677758</c:v>
                </c:pt>
                <c:pt idx="31">
                  <c:v>-0.25757714873423881</c:v>
                </c:pt>
                <c:pt idx="32">
                  <c:v>0.37295745552157966</c:v>
                </c:pt>
                <c:pt idx="33">
                  <c:v>1.0280864995941468</c:v>
                </c:pt>
                <c:pt idx="34">
                  <c:v>1.6799853938712677</c:v>
                </c:pt>
                <c:pt idx="35">
                  <c:v>2.2994530955157617</c:v>
                </c:pt>
                <c:pt idx="36">
                  <c:v>2.8572043098569511</c:v>
                </c:pt>
                <c:pt idx="37">
                  <c:v>3.3252199545030199</c:v>
                </c:pt>
                <c:pt idx="38">
                  <c:v>3.6780947537196478</c:v>
                </c:pt>
                <c:pt idx="39">
                  <c:v>3.8943190469609594</c:v>
                </c:pt>
                <c:pt idx="40">
                  <c:v>3.9574329864935271</c:v>
                </c:pt>
                <c:pt idx="41">
                  <c:v>3.8569952823870697</c:v>
                </c:pt>
                <c:pt idx="42">
                  <c:v>3.5893154139707781</c:v>
                </c:pt>
                <c:pt idx="43">
                  <c:v>3.1579075208586871</c:v>
                </c:pt>
                <c:pt idx="44">
                  <c:v>2.5736356487237515</c:v>
                </c:pt>
                <c:pt idx="45">
                  <c:v>1.8545331835879046</c:v>
                </c:pt>
                <c:pt idx="46">
                  <c:v>1.025293604861139</c:v>
                </c:pt>
                <c:pt idx="47">
                  <c:v>0.1164444996307815</c:v>
                </c:pt>
                <c:pt idx="48">
                  <c:v>-0.83676854987030225</c:v>
                </c:pt>
                <c:pt idx="49">
                  <c:v>-1.7957477333344491</c:v>
                </c:pt>
                <c:pt idx="50">
                  <c:v>-2.7201055544468487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33520"/>
        <c:axId val="1879734128"/>
      </c:scatterChart>
      <c:valAx>
        <c:axId val="18797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734128"/>
        <c:crosses val="autoZero"/>
        <c:crossBetween val="midCat"/>
      </c:valAx>
      <c:valAx>
        <c:axId val="18797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73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Астроида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Астроида!$B$2:$B$37</c:f>
              <c:numCache>
                <c:formatCode>0.00</c:formatCode>
                <c:ptCount val="36"/>
                <c:pt idx="0">
                  <c:v>2</c:v>
                </c:pt>
                <c:pt idx="1">
                  <c:v>1.8827676742167017</c:v>
                </c:pt>
                <c:pt idx="2">
                  <c:v>1.5627703682426646</c:v>
                </c:pt>
                <c:pt idx="3">
                  <c:v>1.1244023750179739</c:v>
                </c:pt>
                <c:pt idx="4">
                  <c:v>0.67636320625012525</c:v>
                </c:pt>
                <c:pt idx="5">
                  <c:v>0.31545721050198694</c:v>
                </c:pt>
                <c:pt idx="6">
                  <c:v>9.5157423547936895E-2</c:v>
                </c:pt>
                <c:pt idx="7">
                  <c:v>9.8203036800116363E-3</c:v>
                </c:pt>
                <c:pt idx="8">
                  <c:v>-4.9791732209805108E-5</c:v>
                </c:pt>
                <c:pt idx="9">
                  <c:v>-2.3456704068313416E-2</c:v>
                </c:pt>
                <c:pt idx="10">
                  <c:v>-0.1441351114955306</c:v>
                </c:pt>
                <c:pt idx="11">
                  <c:v>-0.40763537990375404</c:v>
                </c:pt>
                <c:pt idx="12">
                  <c:v>-0.80191491604574072</c:v>
                </c:pt>
                <c:pt idx="13">
                  <c:v>-1.2583554197720963</c:v>
                </c:pt>
                <c:pt idx="14">
                  <c:v>-1.6729778380613294</c:v>
                </c:pt>
                <c:pt idx="15">
                  <c:v>-1.9405538758430065</c:v>
                </c:pt>
                <c:pt idx="16">
                  <c:v>-1.9897860915891932</c:v>
                </c:pt>
                <c:pt idx="17">
                  <c:v>-1.8073301148827918</c:v>
                </c:pt>
                <c:pt idx="18">
                  <c:v>-1.442302577728888</c:v>
                </c:pt>
                <c:pt idx="19">
                  <c:v>-0.98970613469768032</c:v>
                </c:pt>
                <c:pt idx="20">
                  <c:v>-0.55853845192917195</c:v>
                </c:pt>
                <c:pt idx="21">
                  <c:v>-0.23567393926054675</c:v>
                </c:pt>
                <c:pt idx="22">
                  <c:v>-5.8057326147404185E-2</c:v>
                </c:pt>
                <c:pt idx="23">
                  <c:v>-2.8213514280579811E-3</c:v>
                </c:pt>
                <c:pt idx="24">
                  <c:v>1.3397970522920995E-3</c:v>
                </c:pt>
                <c:pt idx="25">
                  <c:v>4.5649321765428755E-2</c:v>
                </c:pt>
                <c:pt idx="26">
                  <c:v>0.20568619435865801</c:v>
                </c:pt>
                <c:pt idx="27">
                  <c:v>0.51135306873283515</c:v>
                </c:pt>
                <c:pt idx="28">
                  <c:v>0.9330095240596924</c:v>
                </c:pt>
                <c:pt idx="29">
                  <c:v>1.3887510753762158</c:v>
                </c:pt>
                <c:pt idx="30">
                  <c:v>1.7704137840975886</c:v>
                </c:pt>
                <c:pt idx="31">
                  <c:v>1.9793242420043511</c:v>
                </c:pt>
                <c:pt idx="32">
                  <c:v>1.959387551485724</c:v>
                </c:pt>
                <c:pt idx="33">
                  <c:v>1.7160097938450132</c:v>
                </c:pt>
                <c:pt idx="34">
                  <c:v>1.314271657190579</c:v>
                </c:pt>
                <c:pt idx="35">
                  <c:v>0.8569887514028226</c:v>
                </c:pt>
              </c:numCache>
            </c:numRef>
          </c:xVal>
          <c:yVal>
            <c:numRef>
              <c:f>Астроида!$C$2:$C$37</c:f>
              <c:numCache>
                <c:formatCode>0.00</c:formatCode>
                <c:ptCount val="36"/>
                <c:pt idx="0">
                  <c:v>0</c:v>
                </c:pt>
                <c:pt idx="1">
                  <c:v>1.5682759495074142E-2</c:v>
                </c:pt>
                <c:pt idx="2">
                  <c:v>0.11810797047936258</c:v>
                </c:pt>
                <c:pt idx="3">
                  <c:v>0.36003989465345548</c:v>
                </c:pt>
                <c:pt idx="4">
                  <c:v>0.73830254607370882</c:v>
                </c:pt>
                <c:pt idx="5">
                  <c:v>1.1916464731819112</c:v>
                </c:pt>
                <c:pt idx="6">
                  <c:v>1.6193188505982654</c:v>
                </c:pt>
                <c:pt idx="7">
                  <c:v>1.9139624811894842</c:v>
                </c:pt>
                <c:pt idx="8">
                  <c:v>1.9974427089801778</c:v>
                </c:pt>
                <c:pt idx="9">
                  <c:v>1.8471536900952863</c:v>
                </c:pt>
                <c:pt idx="10">
                  <c:v>1.5036538893379856</c:v>
                </c:pt>
                <c:pt idx="11">
                  <c:v>1.0569739239726959</c:v>
                </c:pt>
                <c:pt idx="12">
                  <c:v>0.61636083890214988</c:v>
                </c:pt>
                <c:pt idx="13">
                  <c:v>0.27398038504489375</c:v>
                </c:pt>
                <c:pt idx="14">
                  <c:v>7.5182771189717168E-2</c:v>
                </c:pt>
                <c:pt idx="15">
                  <c:v>5.6207694689225478E-3</c:v>
                </c:pt>
                <c:pt idx="16">
                  <c:v>-3.9782452987987475E-4</c:v>
                </c:pt>
                <c:pt idx="17">
                  <c:v>-3.3374309243475508E-2</c:v>
                </c:pt>
                <c:pt idx="18">
                  <c:v>-0.17331254990903297</c:v>
                </c:pt>
                <c:pt idx="19">
                  <c:v>-0.45812257358174036</c:v>
                </c:pt>
                <c:pt idx="20">
                  <c:v>-0.86691728396167478</c:v>
                </c:pt>
                <c:pt idx="21">
                  <c:v>-1.3241751822309511</c:v>
                </c:pt>
                <c:pt idx="22">
                  <c:v>-1.723439868187886</c:v>
                </c:pt>
                <c:pt idx="23">
                  <c:v>-1.9623843401722487</c:v>
                </c:pt>
                <c:pt idx="24">
                  <c:v>-1.9770758015283998</c:v>
                </c:pt>
                <c:pt idx="25">
                  <c:v>-1.763530332073266</c:v>
                </c:pt>
                <c:pt idx="26">
                  <c:v>-1.3790588097299512</c:v>
                </c:pt>
                <c:pt idx="27">
                  <c:v>-0.92293573813474683</c:v>
                </c:pt>
                <c:pt idx="28">
                  <c:v>-0.50311644001773059</c:v>
                </c:pt>
                <c:pt idx="29">
                  <c:v>-0.20057357888531951</c:v>
                </c:pt>
                <c:pt idx="30">
                  <c:v>-4.3629623912550757E-2</c:v>
                </c:pt>
                <c:pt idx="31">
                  <c:v>-1.1472733579337257E-3</c:v>
                </c:pt>
                <c:pt idx="32">
                  <c:v>3.1663428657919359E-3</c:v>
                </c:pt>
                <c:pt idx="33">
                  <c:v>6.04751765165146E-2</c:v>
                </c:pt>
                <c:pt idx="34">
                  <c:v>0.24127357663657764</c:v>
                </c:pt>
                <c:pt idx="35">
                  <c:v>0.5671520788101555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83664"/>
        <c:axId val="1879671504"/>
      </c:scatterChart>
      <c:valAx>
        <c:axId val="18796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671504"/>
        <c:crosses val="autoZero"/>
        <c:crossBetween val="midCat"/>
      </c:valAx>
      <c:valAx>
        <c:axId val="18796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6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Улитка Паскаля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'Улитка Паскаля'!$D$2:$D$38</c:f>
              <c:numCache>
                <c:formatCode>0.00</c:formatCode>
                <c:ptCount val="37"/>
                <c:pt idx="0">
                  <c:v>0.5</c:v>
                </c:pt>
                <c:pt idx="1">
                  <c:v>0.47744243388812324</c:v>
                </c:pt>
                <c:pt idx="2">
                  <c:v>0.41317591117124169</c:v>
                </c:pt>
                <c:pt idx="3">
                  <c:v>0.31698729811699977</c:v>
                </c:pt>
                <c:pt idx="4">
                  <c:v>0.203801867287214</c:v>
                </c:pt>
                <c:pt idx="5">
                  <c:v>9.1782106338275299E-2</c:v>
                </c:pt>
                <c:pt idx="6">
                  <c:v>1.2960521545541052E-11</c:v>
                </c:pt>
                <c:pt idx="7">
                  <c:v>-5.4032293216284326E-2</c:v>
                </c:pt>
                <c:pt idx="8">
                  <c:v>-5.6670399232420905E-2</c:v>
                </c:pt>
                <c:pt idx="9">
                  <c:v>-2.2448296095406484E-11</c:v>
                </c:pt>
                <c:pt idx="10">
                  <c:v>0.11697777839888553</c:v>
                </c:pt>
                <c:pt idx="11">
                  <c:v>0.28798785004229105</c:v>
                </c:pt>
                <c:pt idx="12">
                  <c:v>0.49999999992223682</c:v>
                </c:pt>
                <c:pt idx="13">
                  <c:v>0.73456971592109965</c:v>
                </c:pt>
                <c:pt idx="14">
                  <c:v>0.96984631030172996</c:v>
                </c:pt>
                <c:pt idx="15">
                  <c:v>1.1830127018087098</c:v>
                </c:pt>
                <c:pt idx="16">
                  <c:v>1.3528685318874889</c:v>
                </c:pt>
                <c:pt idx="17">
                  <c:v>1.4622501868626898</c:v>
                </c:pt>
                <c:pt idx="18">
                  <c:v>1.5</c:v>
                </c:pt>
                <c:pt idx="19">
                  <c:v>1.4622501869397049</c:v>
                </c:pt>
                <c:pt idx="20">
                  <c:v>1.3528685320336362</c:v>
                </c:pt>
                <c:pt idx="21">
                  <c:v>1.1830127020091328</c:v>
                </c:pt>
                <c:pt idx="22">
                  <c:v>0.96984631053630643</c:v>
                </c:pt>
                <c:pt idx="23">
                  <c:v>0.73456971616674394</c:v>
                </c:pt>
                <c:pt idx="24">
                  <c:v>0.50000000015552637</c:v>
                </c:pt>
                <c:pt idx="25">
                  <c:v>0.28798785024210566</c:v>
                </c:pt>
                <c:pt idx="26">
                  <c:v>0.11697777854873709</c:v>
                </c:pt>
                <c:pt idx="27">
                  <c:v>6.7344888310407901E-11</c:v>
                </c:pt>
                <c:pt idx="28">
                  <c:v>-5.6670399205413932E-2</c:v>
                </c:pt>
                <c:pt idx="29">
                  <c:v>-5.4032293247342301E-2</c:v>
                </c:pt>
                <c:pt idx="30">
                  <c:v>-6.4802635463123847E-11</c:v>
                </c:pt>
                <c:pt idx="31">
                  <c:v>9.1782106230202359E-2</c:v>
                </c:pt>
                <c:pt idx="32">
                  <c:v>0.20380186716807369</c:v>
                </c:pt>
                <c:pt idx="33">
                  <c:v>0.31698729800637004</c:v>
                </c:pt>
                <c:pt idx="34">
                  <c:v>0.41317591108651669</c:v>
                </c:pt>
                <c:pt idx="35">
                  <c:v>0.47744243384229335</c:v>
                </c:pt>
                <c:pt idx="36">
                  <c:v>0.5</c:v>
                </c:pt>
              </c:numCache>
            </c:numRef>
          </c:xVal>
          <c:yVal>
            <c:numRef>
              <c:f>'Улитка Паскаля'!$E$2:$E$38</c:f>
              <c:numCache>
                <c:formatCode>0.00</c:formatCode>
                <c:ptCount val="37"/>
                <c:pt idx="0">
                  <c:v>0</c:v>
                </c:pt>
                <c:pt idx="1">
                  <c:v>8.4185982827137892E-2</c:v>
                </c:pt>
                <c:pt idx="2">
                  <c:v>0.15038373317748011</c:v>
                </c:pt>
                <c:pt idx="3">
                  <c:v>0.18301270189121682</c:v>
                </c:pt>
                <c:pt idx="4">
                  <c:v>0.17101007166701226</c:v>
                </c:pt>
                <c:pt idx="5">
                  <c:v>0.10938165495896268</c:v>
                </c:pt>
                <c:pt idx="6">
                  <c:v>2.2448281807916526E-11</c:v>
                </c:pt>
                <c:pt idx="7">
                  <c:v>-0.14845250551696285</c:v>
                </c:pt>
                <c:pt idx="8">
                  <c:v>-0.32139380480230328</c:v>
                </c:pt>
                <c:pt idx="9">
                  <c:v>-0.49999999995510341</c:v>
                </c:pt>
                <c:pt idx="10">
                  <c:v>-0.66341394812639276</c:v>
                </c:pt>
                <c:pt idx="11">
                  <c:v>-0.79124011520357218</c:v>
                </c:pt>
                <c:pt idx="12">
                  <c:v>-0.86602540376947312</c:v>
                </c:pt>
                <c:pt idx="13">
                  <c:v>-0.87542609807517446</c:v>
                </c:pt>
                <c:pt idx="14">
                  <c:v>-0.81379768138825137</c:v>
                </c:pt>
                <c:pt idx="15">
                  <c:v>-0.68301270196203434</c:v>
                </c:pt>
                <c:pt idx="16">
                  <c:v>-0.49240387660474827</c:v>
                </c:pt>
                <c:pt idx="17">
                  <c:v>-0.25783416061774844</c:v>
                </c:pt>
                <c:pt idx="18">
                  <c:v>-1.3468977658453313E-10</c:v>
                </c:pt>
                <c:pt idx="19">
                  <c:v>0.25783416036056284</c:v>
                </c:pt>
                <c:pt idx="20">
                  <c:v>0.49240387638279859</c:v>
                </c:pt>
                <c:pt idx="21">
                  <c:v>0.68301270179447815</c:v>
                </c:pt>
                <c:pt idx="22">
                  <c:v>0.81379768128828056</c:v>
                </c:pt>
                <c:pt idx="23">
                  <c:v>0.87542609804864135</c:v>
                </c:pt>
                <c:pt idx="24">
                  <c:v>0.86602540381436965</c:v>
                </c:pt>
                <c:pt idx="25">
                  <c:v>0.79124011531043248</c:v>
                </c:pt>
                <c:pt idx="26">
                  <c:v>0.6634139482795568</c:v>
                </c:pt>
                <c:pt idx="27">
                  <c:v>0.50000000013468981</c:v>
                </c:pt>
                <c:pt idx="28">
                  <c:v>0.32139380498665238</c:v>
                </c:pt>
                <c:pt idx="29">
                  <c:v>0.14845250568524548</c:v>
                </c:pt>
                <c:pt idx="30">
                  <c:v>1.1224145712528746E-10</c:v>
                </c:pt>
                <c:pt idx="31">
                  <c:v>-0.10938165487005949</c:v>
                </c:pt>
                <c:pt idx="32">
                  <c:v>-0.17101007162941145</c:v>
                </c:pt>
                <c:pt idx="33">
                  <c:v>-0.18301270190324684</c:v>
                </c:pt>
                <c:pt idx="34">
                  <c:v>-0.15038373323067344</c:v>
                </c:pt>
                <c:pt idx="35">
                  <c:v>-8.4185982907464971E-2</c:v>
                </c:pt>
                <c:pt idx="36">
                  <c:v>-8.9793184389688752E-11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81232"/>
        <c:axId val="1879678192"/>
      </c:scatterChart>
      <c:valAx>
        <c:axId val="18796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678192"/>
        <c:crosses val="autoZero"/>
        <c:crossBetween val="midCat"/>
      </c:valAx>
      <c:valAx>
        <c:axId val="18796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6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cap="none" baseline="0">
                <a:effectLst/>
              </a:rPr>
              <a:t>Лемниската Бернулли</a:t>
            </a:r>
            <a:endParaRPr lang="ru-RU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'Лемниската Бернулли'!$D$2:$D$38</c:f>
              <c:numCache>
                <c:formatCode>0.00</c:formatCode>
                <c:ptCount val="37"/>
                <c:pt idx="0">
                  <c:v>0</c:v>
                </c:pt>
                <c:pt idx="1">
                  <c:v>0.23040124626429034</c:v>
                </c:pt>
                <c:pt idx="2">
                  <c:v>0.77651670958526153</c:v>
                </c:pt>
                <c:pt idx="3">
                  <c:v>1.2990381056429856</c:v>
                </c:pt>
                <c:pt idx="4">
                  <c:v>1.4858907535158994</c:v>
                </c:pt>
                <c:pt idx="5">
                  <c:v>1.2468103833005892</c:v>
                </c:pt>
                <c:pt idx="6">
                  <c:v>0.75000000009072354</c:v>
                </c:pt>
                <c:pt idx="7">
                  <c:v>0.28262896878594701</c:v>
                </c:pt>
                <c:pt idx="8">
                  <c:v>4.0625956134454237E-2</c:v>
                </c:pt>
                <c:pt idx="9">
                  <c:v>7.2398592045147584E-31</c:v>
                </c:pt>
                <c:pt idx="10">
                  <c:v>-4.0625956073675161E-2</c:v>
                </c:pt>
                <c:pt idx="11">
                  <c:v>-0.28262896859524256</c:v>
                </c:pt>
                <c:pt idx="12">
                  <c:v>-0.74999999981855248</c:v>
                </c:pt>
                <c:pt idx="13">
                  <c:v>-1.2468103830882029</c:v>
                </c:pt>
                <c:pt idx="14">
                  <c:v>-1.4858907534980483</c:v>
                </c:pt>
                <c:pt idx="15">
                  <c:v>-1.2990381058450202</c:v>
                </c:pt>
                <c:pt idx="16">
                  <c:v>-0.77651670989226851</c:v>
                </c:pt>
                <c:pt idx="17">
                  <c:v>-0.2304012464880075</c:v>
                </c:pt>
                <c:pt idx="18">
                  <c:v>-6.4502527702725152E-20</c:v>
                </c:pt>
                <c:pt idx="19">
                  <c:v>-0.23040124604057363</c:v>
                </c:pt>
                <c:pt idx="20">
                  <c:v>-0.77651670927825456</c:v>
                </c:pt>
                <c:pt idx="21">
                  <c:v>-1.299038105440951</c:v>
                </c:pt>
                <c:pt idx="22">
                  <c:v>-1.4858907535337498</c:v>
                </c:pt>
                <c:pt idx="23">
                  <c:v>-1.2468103835129756</c:v>
                </c:pt>
                <c:pt idx="24">
                  <c:v>-0.75000000036289505</c:v>
                </c:pt>
                <c:pt idx="25">
                  <c:v>-0.28262896897665191</c:v>
                </c:pt>
                <c:pt idx="26">
                  <c:v>-4.062595619523332E-2</c:v>
                </c:pt>
                <c:pt idx="27">
                  <c:v>-1.9547619852189847E-29</c:v>
                </c:pt>
                <c:pt idx="28">
                  <c:v>4.0625956012895932E-2</c:v>
                </c:pt>
                <c:pt idx="29">
                  <c:v>0.28262896840453811</c:v>
                </c:pt>
                <c:pt idx="30">
                  <c:v>0.74999999954638141</c:v>
                </c:pt>
                <c:pt idx="31">
                  <c:v>1.2468103828758164</c:v>
                </c:pt>
                <c:pt idx="32">
                  <c:v>1.4858907534801973</c:v>
                </c:pt>
                <c:pt idx="33">
                  <c:v>1.2990381060470546</c:v>
                </c:pt>
                <c:pt idx="34">
                  <c:v>0.77651671019927626</c:v>
                </c:pt>
                <c:pt idx="35">
                  <c:v>0.23040124671172393</c:v>
                </c:pt>
                <c:pt idx="36">
                  <c:v>2.5801011081090061E-19</c:v>
                </c:pt>
              </c:numCache>
            </c:numRef>
          </c:xVal>
          <c:yVal>
            <c:numRef>
              <c:f>'Лемниската Бернулли'!$E$2:$E$38</c:f>
              <c:numCache>
                <c:formatCode>0.00</c:formatCode>
                <c:ptCount val="37"/>
                <c:pt idx="0">
                  <c:v>0</c:v>
                </c:pt>
                <c:pt idx="1">
                  <c:v>4.062595610406472E-2</c:v>
                </c:pt>
                <c:pt idx="2">
                  <c:v>0.28262896869059462</c:v>
                </c:pt>
                <c:pt idx="3">
                  <c:v>0.74999999995463817</c:v>
                </c:pt>
                <c:pt idx="4">
                  <c:v>1.2468103831943962</c:v>
                </c:pt>
                <c:pt idx="5">
                  <c:v>1.4858907535069734</c:v>
                </c:pt>
                <c:pt idx="6">
                  <c:v>1.2990381057440026</c:v>
                </c:pt>
                <c:pt idx="7">
                  <c:v>0.77651670973876541</c:v>
                </c:pt>
                <c:pt idx="8">
                  <c:v>0.23040124637614878</c:v>
                </c:pt>
                <c:pt idx="9">
                  <c:v>1.6125631925681288E-20</c:v>
                </c:pt>
                <c:pt idx="10">
                  <c:v>0.23040124615243185</c:v>
                </c:pt>
                <c:pt idx="11">
                  <c:v>0.77651670943175832</c:v>
                </c:pt>
                <c:pt idx="12">
                  <c:v>1.299038105541968</c:v>
                </c:pt>
                <c:pt idx="13">
                  <c:v>1.4858907535248245</c:v>
                </c:pt>
                <c:pt idx="14">
                  <c:v>1.2468103834067827</c:v>
                </c:pt>
                <c:pt idx="15">
                  <c:v>0.75000000022680924</c:v>
                </c:pt>
                <c:pt idx="16">
                  <c:v>0.28262896888129896</c:v>
                </c:pt>
                <c:pt idx="17">
                  <c:v>4.0625956164843852E-2</c:v>
                </c:pt>
                <c:pt idx="18">
                  <c:v>5.7918873636118067E-30</c:v>
                </c:pt>
                <c:pt idx="19">
                  <c:v>-4.0625956043285699E-2</c:v>
                </c:pt>
                <c:pt idx="20">
                  <c:v>-0.28262896849989017</c:v>
                </c:pt>
                <c:pt idx="21">
                  <c:v>-0.749999999682467</c:v>
                </c:pt>
                <c:pt idx="22">
                  <c:v>-1.2468103829820101</c:v>
                </c:pt>
                <c:pt idx="23">
                  <c:v>-1.4858907534891228</c:v>
                </c:pt>
                <c:pt idx="24">
                  <c:v>-1.2990381059460376</c:v>
                </c:pt>
                <c:pt idx="25">
                  <c:v>-0.77651671004577316</c:v>
                </c:pt>
                <c:pt idx="26">
                  <c:v>-0.23040124659986572</c:v>
                </c:pt>
                <c:pt idx="27">
                  <c:v>-1.4513068733113159E-19</c:v>
                </c:pt>
                <c:pt idx="28">
                  <c:v>-0.2304012459287143</c:v>
                </c:pt>
                <c:pt idx="29">
                  <c:v>-0.77651670912475124</c:v>
                </c:pt>
                <c:pt idx="30">
                  <c:v>-1.2990381053399334</c:v>
                </c:pt>
                <c:pt idx="31">
                  <c:v>-1.4858907535426755</c:v>
                </c:pt>
                <c:pt idx="32">
                  <c:v>-1.2468103836191682</c:v>
                </c:pt>
                <c:pt idx="33">
                  <c:v>-0.75000000049898041</c:v>
                </c:pt>
                <c:pt idx="34">
                  <c:v>-0.2826289690720038</c:v>
                </c:pt>
                <c:pt idx="35">
                  <c:v>-4.0625956225622782E-2</c:v>
                </c:pt>
                <c:pt idx="36">
                  <c:v>-4.6335098908894454E-29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85488"/>
        <c:axId val="1879672720"/>
      </c:scatterChart>
      <c:valAx>
        <c:axId val="18796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672720"/>
        <c:crosses val="autoZero"/>
        <c:crossBetween val="midCat"/>
      </c:valAx>
      <c:valAx>
        <c:axId val="18796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6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accent6">
                    <a:lumMod val="75000"/>
                  </a:schemeClr>
                </a:solidFill>
              </a:rPr>
              <a:t>Международный</a:t>
            </a:r>
            <a:r>
              <a:rPr lang="ru-RU" sz="1600" b="1" baseline="0">
                <a:solidFill>
                  <a:schemeClr val="accent6">
                    <a:lumMod val="75000"/>
                  </a:schemeClr>
                </a:solidFill>
              </a:rPr>
              <a:t> автосалон</a:t>
            </a:r>
            <a:endParaRPr lang="ru-RU" sz="1600" b="1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lab_9!$C$17</c:f>
              <c:strCache>
                <c:ptCount val="1"/>
                <c:pt idx="0">
                  <c:v>Январь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8394169533753978E-3"/>
                  <c:y val="6.7510548523206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8394169533753258E-3"/>
                  <c:y val="5.0632911392405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8394169533753978E-3"/>
                  <c:y val="5.0632911392404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lab_9!$C$18:$C$20</c:f>
              <c:numCache>
                <c:formatCode>General</c:formatCode>
                <c:ptCount val="3"/>
                <c:pt idx="0">
                  <c:v>250</c:v>
                </c:pt>
                <c:pt idx="1">
                  <c:v>210</c:v>
                </c:pt>
                <c:pt idx="2">
                  <c:v>97</c:v>
                </c:pt>
              </c:numCache>
            </c:numRef>
          </c:val>
          <c:shape val="cylinder"/>
        </c:ser>
        <c:ser>
          <c:idx val="1"/>
          <c:order val="1"/>
          <c:tx>
            <c:strRef>
              <c:f>lab_9!$D$17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7323615889589963E-3"/>
                  <c:y val="5.6258790436005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1678833906750724E-2"/>
                  <c:y val="5.34458509142053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9.7323615889589963E-3"/>
                  <c:y val="5.34458509142053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lab_9!$D$18:$D$20</c:f>
              <c:numCache>
                <c:formatCode>General</c:formatCode>
                <c:ptCount val="3"/>
                <c:pt idx="0">
                  <c:v>275</c:v>
                </c:pt>
                <c:pt idx="1">
                  <c:v>100</c:v>
                </c:pt>
                <c:pt idx="2">
                  <c:v>77</c:v>
                </c:pt>
              </c:numCache>
            </c:numRef>
          </c:val>
          <c:shape val="cylinder"/>
        </c:ser>
        <c:ser>
          <c:idx val="2"/>
          <c:order val="2"/>
          <c:tx>
            <c:strRef>
              <c:f>lab_9!$E$17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8394169533753622E-3"/>
                  <c:y val="4.7819971870604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8394169533753978E-3"/>
                  <c:y val="5.0632911392404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1678833906750796E-2"/>
                  <c:y val="5.0632911392404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lab_9!$E$18:$E$20</c:f>
              <c:numCache>
                <c:formatCode>General</c:formatCode>
                <c:ptCount val="3"/>
                <c:pt idx="0">
                  <c:v>300</c:v>
                </c:pt>
                <c:pt idx="1">
                  <c:v>210</c:v>
                </c:pt>
                <c:pt idx="2">
                  <c:v>50</c:v>
                </c:pt>
              </c:numCache>
            </c:numRef>
          </c:val>
          <c:shape val="cylinder"/>
        </c:ser>
        <c:ser>
          <c:idx val="3"/>
          <c:order val="3"/>
          <c:tx>
            <c:strRef>
              <c:f>lab_9!$F$17</c:f>
              <c:strCache>
                <c:ptCount val="1"/>
                <c:pt idx="0">
                  <c:v>Апрель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8394169533753978E-3"/>
                  <c:y val="5.0632911392405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785889271167125E-3"/>
                  <c:y val="5.9071729957805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8394169533753978E-3"/>
                  <c:y val="5.6258790436005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lab_9!$F$18:$F$20</c:f>
              <c:numCache>
                <c:formatCode>General</c:formatCode>
                <c:ptCount val="3"/>
                <c:pt idx="0">
                  <c:v>450</c:v>
                </c:pt>
                <c:pt idx="1">
                  <c:v>250</c:v>
                </c:pt>
                <c:pt idx="2">
                  <c:v>99</c:v>
                </c:pt>
              </c:numCache>
            </c:numRef>
          </c:val>
          <c:shape val="cylinder"/>
        </c:ser>
        <c:ser>
          <c:idx val="4"/>
          <c:order val="4"/>
          <c:tx>
            <c:strRef>
              <c:f>lab_9!$G$17</c:f>
              <c:strCache>
                <c:ptCount val="1"/>
                <c:pt idx="0">
                  <c:v>Май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7.785889271167197E-3"/>
                  <c:y val="5.6258790436005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1678833906750724E-2"/>
                  <c:y val="5.9071729957805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1678833906750796E-2"/>
                  <c:y val="4.7819971870604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lab_9!$G$18:$G$20</c:f>
              <c:numCache>
                <c:formatCode>General</c:formatCode>
                <c:ptCount val="3"/>
                <c:pt idx="0">
                  <c:v>446</c:v>
                </c:pt>
                <c:pt idx="1">
                  <c:v>290</c:v>
                </c:pt>
                <c:pt idx="2">
                  <c:v>67</c:v>
                </c:pt>
              </c:numCache>
            </c:numRef>
          </c:val>
          <c:shape val="cylinder"/>
        </c:ser>
        <c:ser>
          <c:idx val="5"/>
          <c:order val="5"/>
          <c:tx>
            <c:strRef>
              <c:f>lab_9!$H$17</c:f>
              <c:strCache>
                <c:ptCount val="1"/>
                <c:pt idx="0">
                  <c:v>Июнь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7323615889589963E-3"/>
                  <c:y val="5.0632911392405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1678833906750724E-2"/>
                  <c:y val="5.0632911392405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1678833906750796E-2"/>
                  <c:y val="5.34458509142053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lab_9!$H$18:$H$20</c:f>
              <c:numCache>
                <c:formatCode>General</c:formatCode>
                <c:ptCount val="3"/>
                <c:pt idx="0">
                  <c:v>320</c:v>
                </c:pt>
                <c:pt idx="1">
                  <c:v>156</c:v>
                </c:pt>
                <c:pt idx="2">
                  <c:v>109</c:v>
                </c:pt>
              </c:numCache>
            </c:numRef>
          </c:val>
          <c:shape val="cylinder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8365936"/>
        <c:axId val="1879720144"/>
        <c:axId val="1875006800"/>
      </c:bar3DChart>
      <c:catAx>
        <c:axId val="16783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720144"/>
        <c:crosses val="autoZero"/>
        <c:auto val="1"/>
        <c:lblAlgn val="ctr"/>
        <c:lblOffset val="100"/>
        <c:noMultiLvlLbl val="0"/>
      </c:catAx>
      <c:valAx>
        <c:axId val="18797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8365936"/>
        <c:crosses val="autoZero"/>
        <c:crossBetween val="between"/>
      </c:valAx>
      <c:serAx>
        <c:axId val="187500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720144"/>
        <c:crosses val="autoZero"/>
      </c:ser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accent3">
                    <a:lumMod val="75000"/>
                  </a:schemeClr>
                </a:solidFill>
              </a:rPr>
              <a:t>Численность населения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lab_9!$B$47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lab_9!$C$46</c:f>
              <c:strCache>
                <c:ptCount val="1"/>
                <c:pt idx="0">
                  <c:v>Млн жителей</c:v>
                </c:pt>
              </c:strCache>
            </c:strRef>
          </c:cat>
          <c:val>
            <c:numRef>
              <c:f>lab_9!$C$47</c:f>
              <c:numCache>
                <c:formatCode>General</c:formatCode>
                <c:ptCount val="1"/>
                <c:pt idx="0">
                  <c:v>5.8</c:v>
                </c:pt>
              </c:numCache>
            </c:numRef>
          </c:val>
        </c:ser>
        <c:ser>
          <c:idx val="1"/>
          <c:order val="1"/>
          <c:tx>
            <c:strRef>
              <c:f>lab_9!$B$48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lab_9!$C$46</c:f>
              <c:strCache>
                <c:ptCount val="1"/>
                <c:pt idx="0">
                  <c:v>Млн жителей</c:v>
                </c:pt>
              </c:strCache>
            </c:strRef>
          </c:cat>
          <c:val>
            <c:numRef>
              <c:f>lab_9!$C$48</c:f>
              <c:numCache>
                <c:formatCode>General</c:formatCode>
                <c:ptCount val="1"/>
                <c:pt idx="0">
                  <c:v>5.84</c:v>
                </c:pt>
              </c:numCache>
            </c:numRef>
          </c:val>
        </c:ser>
        <c:ser>
          <c:idx val="2"/>
          <c:order val="2"/>
          <c:tx>
            <c:strRef>
              <c:f>lab_9!$B$49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lab_9!$C$46</c:f>
              <c:strCache>
                <c:ptCount val="1"/>
                <c:pt idx="0">
                  <c:v>Млн жителей</c:v>
                </c:pt>
              </c:strCache>
            </c:strRef>
          </c:cat>
          <c:val>
            <c:numRef>
              <c:f>lab_9!$C$49</c:f>
              <c:numCache>
                <c:formatCode>General</c:formatCode>
                <c:ptCount val="1"/>
                <c:pt idx="0">
                  <c:v>6.8940000000000001</c:v>
                </c:pt>
              </c:numCache>
            </c:numRef>
          </c:val>
        </c:ser>
        <c:ser>
          <c:idx val="3"/>
          <c:order val="3"/>
          <c:tx>
            <c:strRef>
              <c:f>lab_9!$B$50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lab_9!$C$46</c:f>
              <c:strCache>
                <c:ptCount val="1"/>
                <c:pt idx="0">
                  <c:v>Млн жителей</c:v>
                </c:pt>
              </c:strCache>
            </c:strRef>
          </c:cat>
          <c:val>
            <c:numRef>
              <c:f>lab_9!$C$50</c:f>
              <c:numCache>
                <c:formatCode>General</c:formatCode>
                <c:ptCount val="1"/>
                <c:pt idx="0">
                  <c:v>8.0359999999999996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1021040"/>
        <c:axId val="1879720752"/>
      </c:barChart>
      <c:catAx>
        <c:axId val="188102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1879720752"/>
        <c:crosses val="autoZero"/>
        <c:auto val="0"/>
        <c:lblAlgn val="ctr"/>
        <c:lblOffset val="100"/>
        <c:noMultiLvlLbl val="0"/>
      </c:catAx>
      <c:valAx>
        <c:axId val="1879720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810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accent6">
                    <a:lumMod val="75000"/>
                  </a:schemeClr>
                </a:solidFill>
              </a:rPr>
              <a:t>Ценовые характеристики машин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 cmpd="sng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lab_9!$B$73:$B$76</c:f>
              <c:strCache>
                <c:ptCount val="4"/>
                <c:pt idx="0">
                  <c:v>Форд</c:v>
                </c:pt>
                <c:pt idx="1">
                  <c:v>Опель</c:v>
                </c:pt>
                <c:pt idx="2">
                  <c:v>Ауди</c:v>
                </c:pt>
                <c:pt idx="3">
                  <c:v>Ауди</c:v>
                </c:pt>
              </c:strCache>
            </c:strRef>
          </c:cat>
          <c:val>
            <c:numRef>
              <c:f>lab_9!$E$73:$E$76</c:f>
              <c:numCache>
                <c:formatCode>[$$-409]#\ ##0</c:formatCode>
                <c:ptCount val="4"/>
                <c:pt idx="0">
                  <c:v>9650</c:v>
                </c:pt>
                <c:pt idx="1">
                  <c:v>12000</c:v>
                </c:pt>
                <c:pt idx="2">
                  <c:v>13200</c:v>
                </c:pt>
                <c:pt idx="3">
                  <c:v>13200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1021632"/>
        <c:axId val="1879713456"/>
      </c:barChart>
      <c:catAx>
        <c:axId val="18810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713456"/>
        <c:crosses val="autoZero"/>
        <c:auto val="1"/>
        <c:lblAlgn val="ctr"/>
        <c:lblOffset val="100"/>
        <c:noMultiLvlLbl val="0"/>
      </c:catAx>
      <c:valAx>
        <c:axId val="18797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dist="50800" dir="5400000" algn="ctr" rotWithShape="0">
                <a:schemeClr val="accent6">
                  <a:lumMod val="75000"/>
                </a:schemeClr>
              </a:outerShdw>
            </a:effectLst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0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1465150061136505"/>
          <c:w val="0.89019685039370078"/>
          <c:h val="0.85524834170647035"/>
        </c:manualLayout>
      </c:layout>
      <c:lineChart>
        <c:grouping val="standard"/>
        <c:varyColors val="0"/>
        <c:ser>
          <c:idx val="0"/>
          <c:order val="0"/>
          <c:tx>
            <c:strRef>
              <c:f>'Графики функций'!$B$3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'Графики функций'!$A$4:$A$24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'Графики функций'!$B$4:$B$24</c:f>
              <c:numCache>
                <c:formatCode>General</c:formatCode>
                <c:ptCount val="21"/>
                <c:pt idx="0">
                  <c:v>203</c:v>
                </c:pt>
                <c:pt idx="1">
                  <c:v>164.5</c:v>
                </c:pt>
                <c:pt idx="2">
                  <c:v>130</c:v>
                </c:pt>
                <c:pt idx="3">
                  <c:v>99.5</c:v>
                </c:pt>
                <c:pt idx="4">
                  <c:v>73</c:v>
                </c:pt>
                <c:pt idx="5">
                  <c:v>50.5</c:v>
                </c:pt>
                <c:pt idx="6">
                  <c:v>32</c:v>
                </c:pt>
                <c:pt idx="7">
                  <c:v>17.5</c:v>
                </c:pt>
                <c:pt idx="8">
                  <c:v>7</c:v>
                </c:pt>
                <c:pt idx="9">
                  <c:v>0.5</c:v>
                </c:pt>
                <c:pt idx="10">
                  <c:v>-2</c:v>
                </c:pt>
                <c:pt idx="11">
                  <c:v>-0.5</c:v>
                </c:pt>
                <c:pt idx="12">
                  <c:v>5</c:v>
                </c:pt>
                <c:pt idx="13">
                  <c:v>14.5</c:v>
                </c:pt>
                <c:pt idx="14">
                  <c:v>28</c:v>
                </c:pt>
                <c:pt idx="15">
                  <c:v>45.5</c:v>
                </c:pt>
                <c:pt idx="16">
                  <c:v>67</c:v>
                </c:pt>
                <c:pt idx="17">
                  <c:v>92.5</c:v>
                </c:pt>
                <c:pt idx="18">
                  <c:v>122</c:v>
                </c:pt>
                <c:pt idx="19">
                  <c:v>155.5</c:v>
                </c:pt>
                <c:pt idx="20">
                  <c:v>193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81007424"/>
        <c:axId val="1879711024"/>
      </c:lineChart>
      <c:catAx>
        <c:axId val="18810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711024"/>
        <c:crosses val="autoZero"/>
        <c:auto val="1"/>
        <c:lblAlgn val="ctr"/>
        <c:lblOffset val="100"/>
        <c:noMultiLvlLbl val="0"/>
      </c:catAx>
      <c:valAx>
        <c:axId val="1879711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100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'Графики функций'!$B$27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'Графики функций'!$A$28:$A$48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'Графики функций'!$B$28:$B$48</c:f>
              <c:numCache>
                <c:formatCode>0.00</c:formatCode>
                <c:ptCount val="21"/>
                <c:pt idx="0">
                  <c:v>0.36793666733189068</c:v>
                </c:pt>
                <c:pt idx="1">
                  <c:v>3.2363554557252696</c:v>
                </c:pt>
                <c:pt idx="2">
                  <c:v>4.9680747398701453</c:v>
                </c:pt>
                <c:pt idx="3">
                  <c:v>3.9709597961563672</c:v>
                </c:pt>
                <c:pt idx="4">
                  <c:v>1.1617535054032224</c:v>
                </c:pt>
                <c:pt idx="5">
                  <c:v>-0.87677282398941525</c:v>
                </c:pt>
                <c:pt idx="6">
                  <c:v>-0.27040748592378439</c:v>
                </c:pt>
                <c:pt idx="7">
                  <c:v>2.4233600241796016</c:v>
                </c:pt>
                <c:pt idx="8">
                  <c:v>4.7278922804770449</c:v>
                </c:pt>
                <c:pt idx="9">
                  <c:v>4.5244129544236893</c:v>
                </c:pt>
                <c:pt idx="10">
                  <c:v>2</c:v>
                </c:pt>
                <c:pt idx="11">
                  <c:v>-0.52441295442368929</c:v>
                </c:pt>
                <c:pt idx="12">
                  <c:v>-0.72789228047704491</c:v>
                </c:pt>
                <c:pt idx="13">
                  <c:v>1.5766399758203984</c:v>
                </c:pt>
                <c:pt idx="14">
                  <c:v>4.2704074859237844</c:v>
                </c:pt>
                <c:pt idx="15">
                  <c:v>4.8767728239894153</c:v>
                </c:pt>
                <c:pt idx="16">
                  <c:v>2.8382464945967776</c:v>
                </c:pt>
                <c:pt idx="17">
                  <c:v>2.9040203843632817E-2</c:v>
                </c:pt>
                <c:pt idx="18">
                  <c:v>-0.96807473987014525</c:v>
                </c:pt>
                <c:pt idx="19">
                  <c:v>0.76364454427473016</c:v>
                </c:pt>
                <c:pt idx="20">
                  <c:v>3.6320633326681095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1008608"/>
        <c:axId val="1879711632"/>
      </c:lineChart>
      <c:catAx>
        <c:axId val="18810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711632"/>
        <c:crosses val="autoZero"/>
        <c:auto val="1"/>
        <c:lblAlgn val="ctr"/>
        <c:lblOffset val="100"/>
        <c:noMultiLvlLbl val="0"/>
      </c:catAx>
      <c:valAx>
        <c:axId val="18797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00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'Графики функций'!$B$51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'Графики функций'!$A$52:$A$72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'Графики функций'!$B$52:$B$72</c:f>
              <c:numCache>
                <c:formatCode>0.00</c:formatCode>
                <c:ptCount val="21"/>
                <c:pt idx="0">
                  <c:v>100.2</c:v>
                </c:pt>
                <c:pt idx="1">
                  <c:v>81.2</c:v>
                </c:pt>
                <c:pt idx="2">
                  <c:v>64.2</c:v>
                </c:pt>
                <c:pt idx="3">
                  <c:v>49.2</c:v>
                </c:pt>
                <c:pt idx="4">
                  <c:v>36.200000000000003</c:v>
                </c:pt>
                <c:pt idx="5">
                  <c:v>25.2</c:v>
                </c:pt>
                <c:pt idx="6">
                  <c:v>16.2</c:v>
                </c:pt>
                <c:pt idx="7">
                  <c:v>9.1999999999999993</c:v>
                </c:pt>
                <c:pt idx="8">
                  <c:v>4.2</c:v>
                </c:pt>
                <c:pt idx="9">
                  <c:v>1.2</c:v>
                </c:pt>
                <c:pt idx="10">
                  <c:v>0</c:v>
                </c:pt>
                <c:pt idx="11">
                  <c:v>0.7056000402993361</c:v>
                </c:pt>
                <c:pt idx="12">
                  <c:v>-1.3970774909946293</c:v>
                </c:pt>
                <c:pt idx="13">
                  <c:v>2.0605924262087831</c:v>
                </c:pt>
                <c:pt idx="14">
                  <c:v>-2.6828645900021746</c:v>
                </c:pt>
                <c:pt idx="15">
                  <c:v>3.2514392007855841</c:v>
                </c:pt>
                <c:pt idx="16">
                  <c:v>-3.7549362338583805</c:v>
                </c:pt>
                <c:pt idx="17">
                  <c:v>4.1832781926802802</c:v>
                </c:pt>
                <c:pt idx="18">
                  <c:v>-4.5278918100331191</c:v>
                </c:pt>
                <c:pt idx="19">
                  <c:v>4.7818796420225151</c:v>
                </c:pt>
                <c:pt idx="20">
                  <c:v>-4.940158120464309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81019856"/>
        <c:axId val="1879714672"/>
      </c:lineChart>
      <c:catAx>
        <c:axId val="18810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714672"/>
        <c:crosses val="autoZero"/>
        <c:auto val="1"/>
        <c:lblAlgn val="ctr"/>
        <c:lblOffset val="100"/>
        <c:noMultiLvlLbl val="0"/>
      </c:catAx>
      <c:valAx>
        <c:axId val="18797146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019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'Графики функций'!$B$75</c:f>
              <c:strCache>
                <c:ptCount val="1"/>
                <c:pt idx="0">
                  <c:v>y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'Графики функций'!$A$76:$A$88</c:f>
              <c:numCache>
                <c:formatCode>General</c:formatCode>
                <c:ptCount val="13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xVal>
          <c:yVal>
            <c:numRef>
              <c:f>'Графики функций'!$B$76:$B$88</c:f>
              <c:numCache>
                <c:formatCode>0.00E+00</c:formatCode>
                <c:ptCount val="13"/>
                <c:pt idx="0">
                  <c:v>1.6935087808430286E-5</c:v>
                </c:pt>
                <c:pt idx="1">
                  <c:v>5.0805263425290857E-5</c:v>
                </c:pt>
                <c:pt idx="2">
                  <c:v>1.5241579027587258E-4</c:v>
                </c:pt>
                <c:pt idx="3">
                  <c:v>4.5724737082761773E-4</c:v>
                </c:pt>
                <c:pt idx="4">
                  <c:v>1.3717421124828531E-3</c:v>
                </c:pt>
                <c:pt idx="5">
                  <c:v>4.11522633744856E-3</c:v>
                </c:pt>
                <c:pt idx="6">
                  <c:v>1.2345679012345678E-2</c:v>
                </c:pt>
                <c:pt idx="7">
                  <c:v>3.7037037037037035E-2</c:v>
                </c:pt>
                <c:pt idx="8">
                  <c:v>0.1111111111111111</c:v>
                </c:pt>
                <c:pt idx="9">
                  <c:v>0.33333333333333331</c:v>
                </c:pt>
                <c:pt idx="10">
                  <c:v>1</c:v>
                </c:pt>
                <c:pt idx="11">
                  <c:v>3</c:v>
                </c:pt>
                <c:pt idx="12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16496"/>
        <c:axId val="1879725008"/>
      </c:scatterChart>
      <c:valAx>
        <c:axId val="18797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725008"/>
        <c:crosses val="autoZero"/>
        <c:crossBetween val="midCat"/>
      </c:valAx>
      <c:valAx>
        <c:axId val="18797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7164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'Графики функций'!$B$99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'Графики функций'!$A$100:$A$120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'Графики функций'!$B$100:$B$120</c:f>
              <c:numCache>
                <c:formatCode>0.00</c:formatCode>
                <c:ptCount val="21"/>
                <c:pt idx="0">
                  <c:v>0.54402111088936977</c:v>
                </c:pt>
                <c:pt idx="1">
                  <c:v>-0.41211848524175659</c:v>
                </c:pt>
                <c:pt idx="2">
                  <c:v>-0.98935824662338179</c:v>
                </c:pt>
                <c:pt idx="3">
                  <c:v>-0.65698659871878906</c:v>
                </c:pt>
                <c:pt idx="4">
                  <c:v>0.27941549819892586</c:v>
                </c:pt>
                <c:pt idx="5">
                  <c:v>0.95892427466313845</c:v>
                </c:pt>
                <c:pt idx="6">
                  <c:v>0.7568024953079282</c:v>
                </c:pt>
                <c:pt idx="7">
                  <c:v>-0.14112000805986721</c:v>
                </c:pt>
                <c:pt idx="8">
                  <c:v>-0.90929742682568171</c:v>
                </c:pt>
                <c:pt idx="9">
                  <c:v>-0.8414709848078965</c:v>
                </c:pt>
                <c:pt idx="10">
                  <c:v>0</c:v>
                </c:pt>
                <c:pt idx="11">
                  <c:v>0.8414709848078965</c:v>
                </c:pt>
                <c:pt idx="12">
                  <c:v>0.90929742682568171</c:v>
                </c:pt>
                <c:pt idx="13">
                  <c:v>0.14112000805986721</c:v>
                </c:pt>
                <c:pt idx="14">
                  <c:v>-0.7568024953079282</c:v>
                </c:pt>
                <c:pt idx="15">
                  <c:v>-0.95892427466313845</c:v>
                </c:pt>
                <c:pt idx="16">
                  <c:v>-0.27941549819892586</c:v>
                </c:pt>
                <c:pt idx="17">
                  <c:v>0.65698659871878906</c:v>
                </c:pt>
                <c:pt idx="18">
                  <c:v>0.98935824662338179</c:v>
                </c:pt>
                <c:pt idx="19">
                  <c:v>0.41211848524175659</c:v>
                </c:pt>
                <c:pt idx="20">
                  <c:v>-0.54402111088936977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81022816"/>
        <c:axId val="1879725616"/>
      </c:lineChart>
      <c:catAx>
        <c:axId val="188102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725616"/>
        <c:crosses val="autoZero"/>
        <c:auto val="1"/>
        <c:lblAlgn val="ctr"/>
        <c:lblOffset val="100"/>
        <c:noMultiLvlLbl val="0"/>
      </c:catAx>
      <c:valAx>
        <c:axId val="187972561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022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92</xdr:row>
      <xdr:rowOff>57150</xdr:rowOff>
    </xdr:from>
    <xdr:to>
      <xdr:col>5</xdr:col>
      <xdr:colOff>590083</xdr:colOff>
      <xdr:row>99</xdr:row>
      <xdr:rowOff>390317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3B87C14E-E5D7-4098-AF28-204E160F3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6534150"/>
          <a:ext cx="3733333" cy="1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104774</xdr:colOff>
      <xdr:row>62</xdr:row>
      <xdr:rowOff>47626</xdr:rowOff>
    </xdr:from>
    <xdr:to>
      <xdr:col>8</xdr:col>
      <xdr:colOff>438150</xdr:colOff>
      <xdr:row>73</xdr:row>
      <xdr:rowOff>182726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F28F82CB-C443-4ACE-801D-EB79AC3EC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4" y="800101"/>
          <a:ext cx="6000751" cy="2230600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77</xdr:row>
      <xdr:rowOff>9525</xdr:rowOff>
    </xdr:from>
    <xdr:to>
      <xdr:col>6</xdr:col>
      <xdr:colOff>590550</xdr:colOff>
      <xdr:row>92</xdr:row>
      <xdr:rowOff>38100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xmlns="" id="{F7F17888-3C79-4A49-A237-7C7806A9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95251</xdr:colOff>
      <xdr:row>5</xdr:row>
      <xdr:rowOff>19050</xdr:rowOff>
    </xdr:from>
    <xdr:to>
      <xdr:col>18</xdr:col>
      <xdr:colOff>523875</xdr:colOff>
      <xdr:row>33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828674</xdr:colOff>
      <xdr:row>44</xdr:row>
      <xdr:rowOff>23811</xdr:rowOff>
    </xdr:from>
    <xdr:to>
      <xdr:col>12</xdr:col>
      <xdr:colOff>238124</xdr:colOff>
      <xdr:row>66</xdr:row>
      <xdr:rowOff>123824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314326</xdr:colOff>
      <xdr:row>69</xdr:row>
      <xdr:rowOff>66675</xdr:rowOff>
    </xdr:from>
    <xdr:to>
      <xdr:col>19</xdr:col>
      <xdr:colOff>38100</xdr:colOff>
      <xdr:row>95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604345</xdr:colOff>
      <xdr:row>1</xdr:row>
      <xdr:rowOff>175390</xdr:rowOff>
    </xdr:from>
    <xdr:to>
      <xdr:col>10</xdr:col>
      <xdr:colOff>289035</xdr:colOff>
      <xdr:row>24</xdr:row>
      <xdr:rowOff>13137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597774</xdr:colOff>
      <xdr:row>25</xdr:row>
      <xdr:rowOff>181960</xdr:rowOff>
    </xdr:from>
    <xdr:to>
      <xdr:col>16</xdr:col>
      <xdr:colOff>183930</xdr:colOff>
      <xdr:row>48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610912</xdr:colOff>
      <xdr:row>49</xdr:row>
      <xdr:rowOff>195097</xdr:rowOff>
    </xdr:from>
    <xdr:to>
      <xdr:col>11</xdr:col>
      <xdr:colOff>597775</xdr:colOff>
      <xdr:row>71</xdr:row>
      <xdr:rowOff>164225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610913</xdr:colOff>
      <xdr:row>74</xdr:row>
      <xdr:rowOff>14452</xdr:rowOff>
    </xdr:from>
    <xdr:to>
      <xdr:col>11</xdr:col>
      <xdr:colOff>499241</xdr:colOff>
      <xdr:row>95</xdr:row>
      <xdr:rowOff>190499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6570</xdr:colOff>
      <xdr:row>98</xdr:row>
      <xdr:rowOff>1314</xdr:rowOff>
    </xdr:from>
    <xdr:to>
      <xdr:col>12</xdr:col>
      <xdr:colOff>407275</xdr:colOff>
      <xdr:row>120</xdr:row>
      <xdr:rowOff>13138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6569</xdr:colOff>
      <xdr:row>121</xdr:row>
      <xdr:rowOff>175390</xdr:rowOff>
    </xdr:from>
    <xdr:to>
      <xdr:col>13</xdr:col>
      <xdr:colOff>591207</xdr:colOff>
      <xdr:row>144</xdr:row>
      <xdr:rowOff>13137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597775</xdr:colOff>
      <xdr:row>145</xdr:row>
      <xdr:rowOff>175391</xdr:rowOff>
    </xdr:from>
    <xdr:to>
      <xdr:col>12</xdr:col>
      <xdr:colOff>144516</xdr:colOff>
      <xdr:row>168</xdr:row>
      <xdr:rowOff>6568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24848</xdr:colOff>
      <xdr:row>0</xdr:row>
      <xdr:rowOff>15735</xdr:rowOff>
    </xdr:from>
    <xdr:to>
      <xdr:col>19</xdr:col>
      <xdr:colOff>298173</xdr:colOff>
      <xdr:row>32</xdr:row>
      <xdr:rowOff>8282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604631</xdr:colOff>
      <xdr:row>42</xdr:row>
      <xdr:rowOff>182217</xdr:rowOff>
    </xdr:from>
    <xdr:to>
      <xdr:col>18</xdr:col>
      <xdr:colOff>24848</xdr:colOff>
      <xdr:row>73</xdr:row>
      <xdr:rowOff>44105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23812</xdr:rowOff>
    </xdr:from>
    <xdr:to>
      <xdr:col>15</xdr:col>
      <xdr:colOff>104775</xdr:colOff>
      <xdr:row>37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23811</xdr:rowOff>
    </xdr:from>
    <xdr:to>
      <xdr:col>19</xdr:col>
      <xdr:colOff>180974</xdr:colOff>
      <xdr:row>37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4762</xdr:rowOff>
    </xdr:from>
    <xdr:to>
      <xdr:col>20</xdr:col>
      <xdr:colOff>9525</xdr:colOff>
      <xdr:row>38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83;&#1077;&#1085;&#1072;\Desktop\Geekbrains\Excel\Foundations\Task5\&#1055;&#1056;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83;&#1077;&#1085;&#1072;\Desktop\Geekbrains\Excel\Foundations\Task6\&#1055;&#1056;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8;&#1085;&#1092;&#1086;&#1088;&#1084;&#1072;&#1090;&#1080;&#1082;&#1072;\MEGA\&#1058;&#1045;&#1054;&#1056;&#1048;&#1071;&#1080;&#1055;&#1056;&#1080;&#1057;&#1056;2019-2020\4&#1058;&#1045;&#1061;&#1053;&#1054;&#1051;&#1054;&#1043;&#1048;&#1048;%20&#1057;&#1054;&#1047;&#1044;&#1040;&#1053;&#1048;&#1071;%20&#1048;%20&#1055;&#1056;&#1045;&#1054;&#1041;&#1056;&#1040;&#1047;&#1054;&#1042;&#1040;&#1053;&#1048;&#1071;%20&#1048;&#1053;&#1060;&#1054;&#1056;&#1052;&#1040;&#1062;&#1048;&#1054;&#1053;&#1053;&#1067;&#1061;%20&#1054;&#1041;&#1066;&#1045;&#1050;&#1058;&#1054;&#1042;\&#1055;&#1056;%2018%20-%20&#1055;&#1056;%2020%20Exsel\&#1055;&#1056;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B1" zoomScale="160" zoomScaleNormal="160" workbookViewId="0">
      <selection activeCell="E15" sqref="E15"/>
    </sheetView>
  </sheetViews>
  <sheetFormatPr defaultRowHeight="15" x14ac:dyDescent="0.25"/>
  <cols>
    <col min="1" max="1" width="9.140625" style="9"/>
    <col min="2" max="2" width="10.5703125" bestFit="1" customWidth="1"/>
    <col min="3" max="3" width="12.7109375" bestFit="1" customWidth="1"/>
    <col min="4" max="4" width="9.140625" style="10"/>
    <col min="5" max="5" width="9.140625" style="64"/>
    <col min="6" max="6" width="11.140625" style="10" bestFit="1" customWidth="1"/>
    <col min="7" max="7" width="14.42578125" bestFit="1" customWidth="1"/>
  </cols>
  <sheetData>
    <row r="1" spans="1:7" ht="24" thickBot="1" x14ac:dyDescent="0.4">
      <c r="A1" s="221" t="s">
        <v>6</v>
      </c>
      <c r="B1" s="222"/>
      <c r="C1" s="222"/>
      <c r="D1" s="222"/>
      <c r="E1" s="222"/>
      <c r="F1" s="223"/>
    </row>
    <row r="2" spans="1:7" ht="30" customHeight="1" thickTop="1" thickBot="1" x14ac:dyDescent="0.3">
      <c r="A2" s="48" t="s">
        <v>7</v>
      </c>
      <c r="B2" s="49" t="s">
        <v>8</v>
      </c>
      <c r="C2" s="49" t="s">
        <v>9</v>
      </c>
      <c r="D2" s="50" t="s">
        <v>10</v>
      </c>
      <c r="E2" s="61" t="s">
        <v>11</v>
      </c>
      <c r="F2" s="61" t="s">
        <v>12</v>
      </c>
      <c r="G2" s="133" t="s">
        <v>83</v>
      </c>
    </row>
    <row r="3" spans="1:7" ht="15.75" thickTop="1" x14ac:dyDescent="0.25">
      <c r="A3" s="51">
        <v>1</v>
      </c>
      <c r="B3" s="52">
        <v>45531</v>
      </c>
      <c r="C3" s="53" t="s">
        <v>0</v>
      </c>
      <c r="D3" s="54">
        <v>22</v>
      </c>
      <c r="E3" s="62">
        <v>43</v>
      </c>
      <c r="F3" s="55">
        <f>D3*E3</f>
        <v>946</v>
      </c>
      <c r="G3" s="55">
        <f>F3+F3*$B$11</f>
        <v>1116.28</v>
      </c>
    </row>
    <row r="4" spans="1:7" x14ac:dyDescent="0.25">
      <c r="A4" s="56">
        <v>2</v>
      </c>
      <c r="B4" s="57">
        <v>45532</v>
      </c>
      <c r="C4" s="58" t="s">
        <v>1</v>
      </c>
      <c r="D4" s="59">
        <v>55</v>
      </c>
      <c r="E4" s="63">
        <v>69</v>
      </c>
      <c r="F4" s="60">
        <f t="shared" ref="F4:F10" si="0">D4*E4</f>
        <v>3795</v>
      </c>
      <c r="G4" s="60">
        <f t="shared" ref="G4:G10" si="1">F4+F4*$B$11</f>
        <v>4478.1000000000004</v>
      </c>
    </row>
    <row r="5" spans="1:7" x14ac:dyDescent="0.25">
      <c r="A5" s="56">
        <v>3</v>
      </c>
      <c r="B5" s="57">
        <v>45533</v>
      </c>
      <c r="C5" s="58" t="s">
        <v>2</v>
      </c>
      <c r="D5" s="59">
        <v>12</v>
      </c>
      <c r="E5" s="63">
        <v>133</v>
      </c>
      <c r="F5" s="60">
        <f t="shared" si="0"/>
        <v>1596</v>
      </c>
      <c r="G5" s="60">
        <f t="shared" si="1"/>
        <v>1883.28</v>
      </c>
    </row>
    <row r="6" spans="1:7" x14ac:dyDescent="0.25">
      <c r="A6" s="56">
        <v>4</v>
      </c>
      <c r="B6" s="57">
        <v>45534</v>
      </c>
      <c r="C6" s="58" t="s">
        <v>3</v>
      </c>
      <c r="D6" s="59">
        <v>10</v>
      </c>
      <c r="E6" s="63">
        <v>145</v>
      </c>
      <c r="F6" s="60">
        <f t="shared" si="0"/>
        <v>1450</v>
      </c>
      <c r="G6" s="60">
        <f t="shared" si="1"/>
        <v>1711</v>
      </c>
    </row>
    <row r="7" spans="1:7" x14ac:dyDescent="0.25">
      <c r="A7" s="56">
        <v>5</v>
      </c>
      <c r="B7" s="57">
        <v>45535</v>
      </c>
      <c r="C7" s="58" t="s">
        <v>4</v>
      </c>
      <c r="D7" s="59">
        <v>25</v>
      </c>
      <c r="E7" s="63">
        <v>57</v>
      </c>
      <c r="F7" s="60">
        <f t="shared" si="0"/>
        <v>1425</v>
      </c>
      <c r="G7" s="60">
        <f t="shared" si="1"/>
        <v>1681.5</v>
      </c>
    </row>
    <row r="8" spans="1:7" x14ac:dyDescent="0.25">
      <c r="A8" s="56">
        <v>6</v>
      </c>
      <c r="B8" s="57">
        <v>45536</v>
      </c>
      <c r="C8" s="58" t="s">
        <v>0</v>
      </c>
      <c r="D8" s="59">
        <v>15</v>
      </c>
      <c r="E8" s="63">
        <v>11</v>
      </c>
      <c r="F8" s="60">
        <f t="shared" si="0"/>
        <v>165</v>
      </c>
      <c r="G8" s="60">
        <f t="shared" si="1"/>
        <v>194.7</v>
      </c>
    </row>
    <row r="9" spans="1:7" x14ac:dyDescent="0.25">
      <c r="A9" s="56">
        <v>7</v>
      </c>
      <c r="B9" s="57">
        <v>45537</v>
      </c>
      <c r="C9" s="58" t="s">
        <v>5</v>
      </c>
      <c r="D9" s="59">
        <v>55</v>
      </c>
      <c r="E9" s="63">
        <v>200</v>
      </c>
      <c r="F9" s="60">
        <f t="shared" si="0"/>
        <v>11000</v>
      </c>
      <c r="G9" s="60">
        <f t="shared" si="1"/>
        <v>12980</v>
      </c>
    </row>
    <row r="10" spans="1:7" x14ac:dyDescent="0.25">
      <c r="A10" s="56">
        <v>8</v>
      </c>
      <c r="B10" s="57">
        <v>45538</v>
      </c>
      <c r="C10" s="58" t="s">
        <v>4</v>
      </c>
      <c r="D10" s="59">
        <v>12</v>
      </c>
      <c r="E10" s="63">
        <v>20</v>
      </c>
      <c r="F10" s="60">
        <f t="shared" si="0"/>
        <v>240</v>
      </c>
      <c r="G10" s="60">
        <f t="shared" si="1"/>
        <v>283.2</v>
      </c>
    </row>
    <row r="11" spans="1:7" x14ac:dyDescent="0.25">
      <c r="A11" s="56" t="s">
        <v>84</v>
      </c>
      <c r="B11" s="134">
        <v>0.18</v>
      </c>
      <c r="C11" s="57"/>
      <c r="D11" s="57"/>
      <c r="E11" s="57"/>
      <c r="F11" s="57"/>
      <c r="G11" s="5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"/>
  <sheetViews>
    <sheetView topLeftCell="A132" zoomScale="145" zoomScaleNormal="145" workbookViewId="0">
      <selection activeCell="Q146" sqref="Q146"/>
    </sheetView>
  </sheetViews>
  <sheetFormatPr defaultRowHeight="15" x14ac:dyDescent="0.25"/>
  <cols>
    <col min="2" max="2" width="8.85546875" bestFit="1" customWidth="1"/>
  </cols>
  <sheetData>
    <row r="1" spans="1:2" ht="21" x14ac:dyDescent="0.35">
      <c r="A1" s="214" t="s">
        <v>208</v>
      </c>
    </row>
    <row r="2" spans="1:2" ht="15.75" x14ac:dyDescent="0.25">
      <c r="A2" s="213" t="s">
        <v>209</v>
      </c>
    </row>
    <row r="3" spans="1:2" x14ac:dyDescent="0.25">
      <c r="A3" s="215" t="s">
        <v>210</v>
      </c>
      <c r="B3" s="215" t="s">
        <v>211</v>
      </c>
    </row>
    <row r="4" spans="1:2" x14ac:dyDescent="0.25">
      <c r="A4" s="215">
        <v>-10</v>
      </c>
      <c r="B4" s="215">
        <f>2*A4^2-0.5*A4-2</f>
        <v>203</v>
      </c>
    </row>
    <row r="5" spans="1:2" x14ac:dyDescent="0.25">
      <c r="A5" s="215">
        <v>-9</v>
      </c>
      <c r="B5" s="215">
        <f t="shared" ref="B5:B24" si="0">2*A5^2-0.5*A5-2</f>
        <v>164.5</v>
      </c>
    </row>
    <row r="6" spans="1:2" x14ac:dyDescent="0.25">
      <c r="A6" s="215">
        <v>-8</v>
      </c>
      <c r="B6" s="215">
        <f t="shared" si="0"/>
        <v>130</v>
      </c>
    </row>
    <row r="7" spans="1:2" x14ac:dyDescent="0.25">
      <c r="A7" s="215">
        <v>-7</v>
      </c>
      <c r="B7" s="215">
        <f t="shared" si="0"/>
        <v>99.5</v>
      </c>
    </row>
    <row r="8" spans="1:2" x14ac:dyDescent="0.25">
      <c r="A8" s="215">
        <v>-6</v>
      </c>
      <c r="B8" s="215">
        <f t="shared" si="0"/>
        <v>73</v>
      </c>
    </row>
    <row r="9" spans="1:2" x14ac:dyDescent="0.25">
      <c r="A9" s="215">
        <v>-5</v>
      </c>
      <c r="B9" s="215">
        <f t="shared" si="0"/>
        <v>50.5</v>
      </c>
    </row>
    <row r="10" spans="1:2" x14ac:dyDescent="0.25">
      <c r="A10" s="215">
        <v>-4</v>
      </c>
      <c r="B10" s="215">
        <f t="shared" si="0"/>
        <v>32</v>
      </c>
    </row>
    <row r="11" spans="1:2" x14ac:dyDescent="0.25">
      <c r="A11" s="215">
        <v>-3</v>
      </c>
      <c r="B11" s="215">
        <f t="shared" si="0"/>
        <v>17.5</v>
      </c>
    </row>
    <row r="12" spans="1:2" x14ac:dyDescent="0.25">
      <c r="A12" s="215">
        <v>-2</v>
      </c>
      <c r="B12" s="215">
        <f t="shared" si="0"/>
        <v>7</v>
      </c>
    </row>
    <row r="13" spans="1:2" x14ac:dyDescent="0.25">
      <c r="A13" s="215">
        <v>-1</v>
      </c>
      <c r="B13" s="215">
        <f t="shared" si="0"/>
        <v>0.5</v>
      </c>
    </row>
    <row r="14" spans="1:2" x14ac:dyDescent="0.25">
      <c r="A14" s="215">
        <v>0</v>
      </c>
      <c r="B14" s="215">
        <f t="shared" si="0"/>
        <v>-2</v>
      </c>
    </row>
    <row r="15" spans="1:2" x14ac:dyDescent="0.25">
      <c r="A15" s="215">
        <v>1</v>
      </c>
      <c r="B15" s="215">
        <f t="shared" si="0"/>
        <v>-0.5</v>
      </c>
    </row>
    <row r="16" spans="1:2" x14ac:dyDescent="0.25">
      <c r="A16" s="215">
        <v>2</v>
      </c>
      <c r="B16" s="215">
        <f t="shared" si="0"/>
        <v>5</v>
      </c>
    </row>
    <row r="17" spans="1:2" x14ac:dyDescent="0.25">
      <c r="A17" s="215">
        <v>3</v>
      </c>
      <c r="B17" s="215">
        <f t="shared" si="0"/>
        <v>14.5</v>
      </c>
    </row>
    <row r="18" spans="1:2" x14ac:dyDescent="0.25">
      <c r="A18" s="215">
        <v>4</v>
      </c>
      <c r="B18" s="215">
        <f t="shared" si="0"/>
        <v>28</v>
      </c>
    </row>
    <row r="19" spans="1:2" x14ac:dyDescent="0.25">
      <c r="A19" s="215">
        <v>5</v>
      </c>
      <c r="B19" s="215">
        <f t="shared" si="0"/>
        <v>45.5</v>
      </c>
    </row>
    <row r="20" spans="1:2" x14ac:dyDescent="0.25">
      <c r="A20" s="215">
        <v>6</v>
      </c>
      <c r="B20" s="215">
        <f t="shared" si="0"/>
        <v>67</v>
      </c>
    </row>
    <row r="21" spans="1:2" x14ac:dyDescent="0.25">
      <c r="A21" s="215">
        <v>7</v>
      </c>
      <c r="B21" s="215">
        <f t="shared" si="0"/>
        <v>92.5</v>
      </c>
    </row>
    <row r="22" spans="1:2" x14ac:dyDescent="0.25">
      <c r="A22" s="215">
        <v>8</v>
      </c>
      <c r="B22" s="215">
        <f t="shared" si="0"/>
        <v>122</v>
      </c>
    </row>
    <row r="23" spans="1:2" x14ac:dyDescent="0.25">
      <c r="A23" s="215">
        <v>9</v>
      </c>
      <c r="B23" s="215">
        <f t="shared" si="0"/>
        <v>155.5</v>
      </c>
    </row>
    <row r="24" spans="1:2" x14ac:dyDescent="0.25">
      <c r="A24" s="215">
        <v>10</v>
      </c>
      <c r="B24" s="215">
        <f t="shared" si="0"/>
        <v>193</v>
      </c>
    </row>
    <row r="26" spans="1:2" ht="15.75" x14ac:dyDescent="0.25">
      <c r="A26" s="213" t="s">
        <v>212</v>
      </c>
    </row>
    <row r="27" spans="1:2" x14ac:dyDescent="0.25">
      <c r="A27" s="215" t="s">
        <v>210</v>
      </c>
      <c r="B27" s="215" t="s">
        <v>211</v>
      </c>
    </row>
    <row r="28" spans="1:2" x14ac:dyDescent="0.25">
      <c r="A28" s="215">
        <v>-10</v>
      </c>
      <c r="B28" s="216">
        <f>2-3*SIN(A28)</f>
        <v>0.36793666733189068</v>
      </c>
    </row>
    <row r="29" spans="1:2" x14ac:dyDescent="0.25">
      <c r="A29" s="215">
        <v>-9</v>
      </c>
      <c r="B29" s="216">
        <f t="shared" ref="B29:B48" si="1">2-3*SIN(A29)</f>
        <v>3.2363554557252696</v>
      </c>
    </row>
    <row r="30" spans="1:2" x14ac:dyDescent="0.25">
      <c r="A30" s="215">
        <v>-8</v>
      </c>
      <c r="B30" s="216">
        <f t="shared" si="1"/>
        <v>4.9680747398701453</v>
      </c>
    </row>
    <row r="31" spans="1:2" x14ac:dyDescent="0.25">
      <c r="A31" s="215">
        <v>-7</v>
      </c>
      <c r="B31" s="216">
        <f t="shared" si="1"/>
        <v>3.9709597961563672</v>
      </c>
    </row>
    <row r="32" spans="1:2" x14ac:dyDescent="0.25">
      <c r="A32" s="215">
        <v>-6</v>
      </c>
      <c r="B32" s="216">
        <f t="shared" si="1"/>
        <v>1.1617535054032224</v>
      </c>
    </row>
    <row r="33" spans="1:2" x14ac:dyDescent="0.25">
      <c r="A33" s="215">
        <v>-5</v>
      </c>
      <c r="B33" s="216">
        <f t="shared" si="1"/>
        <v>-0.87677282398941525</v>
      </c>
    </row>
    <row r="34" spans="1:2" x14ac:dyDescent="0.25">
      <c r="A34" s="215">
        <v>-4</v>
      </c>
      <c r="B34" s="216">
        <f t="shared" si="1"/>
        <v>-0.27040748592378439</v>
      </c>
    </row>
    <row r="35" spans="1:2" x14ac:dyDescent="0.25">
      <c r="A35" s="215">
        <v>-3</v>
      </c>
      <c r="B35" s="216">
        <f t="shared" si="1"/>
        <v>2.4233600241796016</v>
      </c>
    </row>
    <row r="36" spans="1:2" x14ac:dyDescent="0.25">
      <c r="A36" s="215">
        <v>-2</v>
      </c>
      <c r="B36" s="216">
        <f t="shared" si="1"/>
        <v>4.7278922804770449</v>
      </c>
    </row>
    <row r="37" spans="1:2" x14ac:dyDescent="0.25">
      <c r="A37" s="215">
        <v>-1</v>
      </c>
      <c r="B37" s="216">
        <f t="shared" si="1"/>
        <v>4.5244129544236893</v>
      </c>
    </row>
    <row r="38" spans="1:2" x14ac:dyDescent="0.25">
      <c r="A38" s="215">
        <v>0</v>
      </c>
      <c r="B38" s="216">
        <f t="shared" si="1"/>
        <v>2</v>
      </c>
    </row>
    <row r="39" spans="1:2" x14ac:dyDescent="0.25">
      <c r="A39" s="215">
        <v>1</v>
      </c>
      <c r="B39" s="216">
        <f t="shared" si="1"/>
        <v>-0.52441295442368929</v>
      </c>
    </row>
    <row r="40" spans="1:2" x14ac:dyDescent="0.25">
      <c r="A40" s="215">
        <v>2</v>
      </c>
      <c r="B40" s="216">
        <f t="shared" si="1"/>
        <v>-0.72789228047704491</v>
      </c>
    </row>
    <row r="41" spans="1:2" x14ac:dyDescent="0.25">
      <c r="A41" s="215">
        <v>3</v>
      </c>
      <c r="B41" s="216">
        <f t="shared" si="1"/>
        <v>1.5766399758203984</v>
      </c>
    </row>
    <row r="42" spans="1:2" x14ac:dyDescent="0.25">
      <c r="A42" s="215">
        <v>4</v>
      </c>
      <c r="B42" s="216">
        <f t="shared" si="1"/>
        <v>4.2704074859237844</v>
      </c>
    </row>
    <row r="43" spans="1:2" x14ac:dyDescent="0.25">
      <c r="A43" s="215">
        <v>5</v>
      </c>
      <c r="B43" s="216">
        <f t="shared" si="1"/>
        <v>4.8767728239894153</v>
      </c>
    </row>
    <row r="44" spans="1:2" x14ac:dyDescent="0.25">
      <c r="A44" s="215">
        <v>6</v>
      </c>
      <c r="B44" s="216">
        <f t="shared" si="1"/>
        <v>2.8382464945967776</v>
      </c>
    </row>
    <row r="45" spans="1:2" x14ac:dyDescent="0.25">
      <c r="A45" s="215">
        <v>7</v>
      </c>
      <c r="B45" s="216">
        <f t="shared" si="1"/>
        <v>2.9040203843632817E-2</v>
      </c>
    </row>
    <row r="46" spans="1:2" x14ac:dyDescent="0.25">
      <c r="A46" s="215">
        <v>8</v>
      </c>
      <c r="B46" s="216">
        <f t="shared" si="1"/>
        <v>-0.96807473987014525</v>
      </c>
    </row>
    <row r="47" spans="1:2" x14ac:dyDescent="0.25">
      <c r="A47" s="215">
        <v>9</v>
      </c>
      <c r="B47" s="216">
        <f t="shared" si="1"/>
        <v>0.76364454427473016</v>
      </c>
    </row>
    <row r="48" spans="1:2" x14ac:dyDescent="0.25">
      <c r="A48" s="215">
        <v>10</v>
      </c>
      <c r="B48" s="216">
        <f t="shared" si="1"/>
        <v>3.6320633326681095</v>
      </c>
    </row>
    <row r="50" spans="1:2" ht="15.75" x14ac:dyDescent="0.25">
      <c r="A50" s="213" t="s">
        <v>213</v>
      </c>
    </row>
    <row r="51" spans="1:2" x14ac:dyDescent="0.25">
      <c r="A51" s="215" t="s">
        <v>210</v>
      </c>
      <c r="B51" s="215" t="s">
        <v>211</v>
      </c>
    </row>
    <row r="52" spans="1:2" x14ac:dyDescent="0.25">
      <c r="A52" s="215">
        <v>-10</v>
      </c>
      <c r="B52" s="216">
        <f>IF(A52&lt;0,A52^2+0.2,5*SIN(3*A52))</f>
        <v>100.2</v>
      </c>
    </row>
    <row r="53" spans="1:2" x14ac:dyDescent="0.25">
      <c r="A53" s="215">
        <v>-9</v>
      </c>
      <c r="B53" s="216">
        <f t="shared" ref="B53:B72" si="2">IF(A53&lt;0,A53^2+0.2,5*SIN(3*A53))</f>
        <v>81.2</v>
      </c>
    </row>
    <row r="54" spans="1:2" x14ac:dyDescent="0.25">
      <c r="A54" s="215">
        <v>-8</v>
      </c>
      <c r="B54" s="216">
        <f t="shared" si="2"/>
        <v>64.2</v>
      </c>
    </row>
    <row r="55" spans="1:2" x14ac:dyDescent="0.25">
      <c r="A55" s="215">
        <v>-7</v>
      </c>
      <c r="B55" s="216">
        <f t="shared" si="2"/>
        <v>49.2</v>
      </c>
    </row>
    <row r="56" spans="1:2" x14ac:dyDescent="0.25">
      <c r="A56" s="215">
        <v>-6</v>
      </c>
      <c r="B56" s="216">
        <f t="shared" si="2"/>
        <v>36.200000000000003</v>
      </c>
    </row>
    <row r="57" spans="1:2" x14ac:dyDescent="0.25">
      <c r="A57" s="215">
        <v>-5</v>
      </c>
      <c r="B57" s="216">
        <f t="shared" si="2"/>
        <v>25.2</v>
      </c>
    </row>
    <row r="58" spans="1:2" x14ac:dyDescent="0.25">
      <c r="A58" s="215">
        <v>-4</v>
      </c>
      <c r="B58" s="216">
        <f t="shared" si="2"/>
        <v>16.2</v>
      </c>
    </row>
    <row r="59" spans="1:2" x14ac:dyDescent="0.25">
      <c r="A59" s="215">
        <v>-3</v>
      </c>
      <c r="B59" s="216">
        <f t="shared" si="2"/>
        <v>9.1999999999999993</v>
      </c>
    </row>
    <row r="60" spans="1:2" x14ac:dyDescent="0.25">
      <c r="A60" s="215">
        <v>-2</v>
      </c>
      <c r="B60" s="216">
        <f t="shared" si="2"/>
        <v>4.2</v>
      </c>
    </row>
    <row r="61" spans="1:2" x14ac:dyDescent="0.25">
      <c r="A61" s="215">
        <v>-1</v>
      </c>
      <c r="B61" s="216">
        <f t="shared" si="2"/>
        <v>1.2</v>
      </c>
    </row>
    <row r="62" spans="1:2" x14ac:dyDescent="0.25">
      <c r="A62" s="215">
        <v>0</v>
      </c>
      <c r="B62" s="216">
        <f t="shared" si="2"/>
        <v>0</v>
      </c>
    </row>
    <row r="63" spans="1:2" x14ac:dyDescent="0.25">
      <c r="A63" s="215">
        <v>1</v>
      </c>
      <c r="B63" s="216">
        <f t="shared" si="2"/>
        <v>0.7056000402993361</v>
      </c>
    </row>
    <row r="64" spans="1:2" x14ac:dyDescent="0.25">
      <c r="A64" s="215">
        <v>2</v>
      </c>
      <c r="B64" s="216">
        <f t="shared" si="2"/>
        <v>-1.3970774909946293</v>
      </c>
    </row>
    <row r="65" spans="1:2" x14ac:dyDescent="0.25">
      <c r="A65" s="215">
        <v>3</v>
      </c>
      <c r="B65" s="216">
        <f t="shared" si="2"/>
        <v>2.0605924262087831</v>
      </c>
    </row>
    <row r="66" spans="1:2" x14ac:dyDescent="0.25">
      <c r="A66" s="215">
        <v>4</v>
      </c>
      <c r="B66" s="216">
        <f t="shared" si="2"/>
        <v>-2.6828645900021746</v>
      </c>
    </row>
    <row r="67" spans="1:2" x14ac:dyDescent="0.25">
      <c r="A67" s="215">
        <v>5</v>
      </c>
      <c r="B67" s="216">
        <f t="shared" si="2"/>
        <v>3.2514392007855841</v>
      </c>
    </row>
    <row r="68" spans="1:2" x14ac:dyDescent="0.25">
      <c r="A68" s="215">
        <v>6</v>
      </c>
      <c r="B68" s="216">
        <f t="shared" si="2"/>
        <v>-3.7549362338583805</v>
      </c>
    </row>
    <row r="69" spans="1:2" x14ac:dyDescent="0.25">
      <c r="A69" s="215">
        <v>7</v>
      </c>
      <c r="B69" s="216">
        <f t="shared" si="2"/>
        <v>4.1832781926802802</v>
      </c>
    </row>
    <row r="70" spans="1:2" x14ac:dyDescent="0.25">
      <c r="A70" s="215">
        <v>8</v>
      </c>
      <c r="B70" s="216">
        <f t="shared" si="2"/>
        <v>-4.5278918100331191</v>
      </c>
    </row>
    <row r="71" spans="1:2" x14ac:dyDescent="0.25">
      <c r="A71" s="215">
        <v>9</v>
      </c>
      <c r="B71" s="216">
        <f t="shared" si="2"/>
        <v>4.7818796420225151</v>
      </c>
    </row>
    <row r="72" spans="1:2" x14ac:dyDescent="0.25">
      <c r="A72" s="215">
        <v>10</v>
      </c>
      <c r="B72" s="216">
        <f t="shared" si="2"/>
        <v>-4.940158120464309</v>
      </c>
    </row>
    <row r="74" spans="1:2" x14ac:dyDescent="0.25">
      <c r="A74" s="217" t="s">
        <v>214</v>
      </c>
    </row>
    <row r="75" spans="1:2" x14ac:dyDescent="0.25">
      <c r="A75" s="215" t="s">
        <v>210</v>
      </c>
      <c r="B75" s="215" t="s">
        <v>211</v>
      </c>
    </row>
    <row r="76" spans="1:2" x14ac:dyDescent="0.25">
      <c r="A76" s="215">
        <v>-10</v>
      </c>
      <c r="B76" s="218">
        <f>IF(A76&gt;2.5, √(2*A76-5), 3^A76)</f>
        <v>1.6935087808430286E-5</v>
      </c>
    </row>
    <row r="77" spans="1:2" x14ac:dyDescent="0.25">
      <c r="A77" s="215">
        <v>-9</v>
      </c>
      <c r="B77" s="218">
        <f>IF(A77&gt;2.5, √(2*A77-5), 3^A77)</f>
        <v>5.0805263425290857E-5</v>
      </c>
    </row>
    <row r="78" spans="1:2" x14ac:dyDescent="0.25">
      <c r="A78" s="215">
        <v>-8</v>
      </c>
      <c r="B78" s="218">
        <f>IF(A78&gt;2.5, √(2*A78-5), 3^A78)</f>
        <v>1.5241579027587258E-4</v>
      </c>
    </row>
    <row r="79" spans="1:2" x14ac:dyDescent="0.25">
      <c r="A79" s="215">
        <v>-7</v>
      </c>
      <c r="B79" s="218">
        <f>IF(A79&gt;2.5, √(2*A79-5), 3^A79)</f>
        <v>4.5724737082761773E-4</v>
      </c>
    </row>
    <row r="80" spans="1:2" x14ac:dyDescent="0.25">
      <c r="A80" s="215">
        <v>-6</v>
      </c>
      <c r="B80" s="218">
        <f>IF(A80&gt;2.5, √(2*A80-5), 3^A80)</f>
        <v>1.3717421124828531E-3</v>
      </c>
    </row>
    <row r="81" spans="1:2" x14ac:dyDescent="0.25">
      <c r="A81" s="215">
        <v>-5</v>
      </c>
      <c r="B81" s="218">
        <f>IF(A81&gt;2.5, √(2*A81-5), 3^A81)</f>
        <v>4.11522633744856E-3</v>
      </c>
    </row>
    <row r="82" spans="1:2" x14ac:dyDescent="0.25">
      <c r="A82" s="215">
        <v>-4</v>
      </c>
      <c r="B82" s="218">
        <f>IF(A82&gt;2.5, √(2*A82-5), 3^A82)</f>
        <v>1.2345679012345678E-2</v>
      </c>
    </row>
    <row r="83" spans="1:2" x14ac:dyDescent="0.25">
      <c r="A83" s="215">
        <v>-3</v>
      </c>
      <c r="B83" s="218">
        <f>IF(A83&gt;2.5, √(2*A83-5), 3^A83)</f>
        <v>3.7037037037037035E-2</v>
      </c>
    </row>
    <row r="84" spans="1:2" x14ac:dyDescent="0.25">
      <c r="A84" s="215">
        <v>-2</v>
      </c>
      <c r="B84" s="218">
        <f>IF(A84&gt;2.5, √(2*A84-5), 3^A84)</f>
        <v>0.1111111111111111</v>
      </c>
    </row>
    <row r="85" spans="1:2" x14ac:dyDescent="0.25">
      <c r="A85" s="215">
        <v>-1</v>
      </c>
      <c r="B85" s="218">
        <f>IF(A85&gt;2.5, √(2*A85-5), 3^A85)</f>
        <v>0.33333333333333331</v>
      </c>
    </row>
    <row r="86" spans="1:2" x14ac:dyDescent="0.25">
      <c r="A86" s="215">
        <v>0</v>
      </c>
      <c r="B86" s="218">
        <f>IF(A86&gt;2.5, √(2*A86-5), 3^A86)</f>
        <v>1</v>
      </c>
    </row>
    <row r="87" spans="1:2" x14ac:dyDescent="0.25">
      <c r="A87" s="215">
        <v>1</v>
      </c>
      <c r="B87" s="218">
        <f>IF(A87&gt;2.5, √(2*A87-5), 3^A87)</f>
        <v>3</v>
      </c>
    </row>
    <row r="88" spans="1:2" x14ac:dyDescent="0.25">
      <c r="A88" s="215">
        <v>2</v>
      </c>
      <c r="B88" s="218">
        <f>IF(A88&gt;2.5, √(2*A88-5), 3^A88)</f>
        <v>9</v>
      </c>
    </row>
    <row r="89" spans="1:2" x14ac:dyDescent="0.25">
      <c r="A89" s="215">
        <v>3</v>
      </c>
      <c r="B89" s="218" t="e">
        <f ca="1">IF(A89&gt;2.5, √(2*A89-5), 3^A89)</f>
        <v>#NAME?</v>
      </c>
    </row>
    <row r="90" spans="1:2" x14ac:dyDescent="0.25">
      <c r="A90" s="215">
        <v>4</v>
      </c>
      <c r="B90" s="218" t="e">
        <f ca="1">IF(A90&gt;2.5, √(2*A90-5), 3^A90)</f>
        <v>#NAME?</v>
      </c>
    </row>
    <row r="91" spans="1:2" x14ac:dyDescent="0.25">
      <c r="A91" s="215">
        <v>5</v>
      </c>
      <c r="B91" s="218" t="e">
        <f ca="1">IF(A91&gt;2.5, √(2*A91-5), 3^A91)</f>
        <v>#NAME?</v>
      </c>
    </row>
    <row r="92" spans="1:2" x14ac:dyDescent="0.25">
      <c r="A92" s="215">
        <v>6</v>
      </c>
      <c r="B92" s="218" t="e">
        <f ca="1">IF(A92&gt;2.5, √(2*A92-5), 3^A92)</f>
        <v>#NAME?</v>
      </c>
    </row>
    <row r="93" spans="1:2" x14ac:dyDescent="0.25">
      <c r="A93" s="215">
        <v>7</v>
      </c>
      <c r="B93" s="218" t="e">
        <f ca="1">IF(A93&gt;2.5, √(2*A93-5), 3^A93)</f>
        <v>#NAME?</v>
      </c>
    </row>
    <row r="94" spans="1:2" x14ac:dyDescent="0.25">
      <c r="A94" s="215">
        <v>8</v>
      </c>
      <c r="B94" s="218" t="e">
        <f ca="1">IF(A94&gt;2.5, √(2*A94-5), 3^A94)</f>
        <v>#NAME?</v>
      </c>
    </row>
    <row r="95" spans="1:2" x14ac:dyDescent="0.25">
      <c r="A95" s="215">
        <v>9</v>
      </c>
      <c r="B95" s="218" t="e">
        <f ca="1">IF(A95&gt;2.5, √(2*A95-5), 3^A95)</f>
        <v>#NAME?</v>
      </c>
    </row>
    <row r="96" spans="1:2" x14ac:dyDescent="0.25">
      <c r="A96" s="215">
        <v>10</v>
      </c>
      <c r="B96" s="218" t="e">
        <f ca="1">IF(A96&gt;2.5, √(2*A96-5), 3^A96)</f>
        <v>#NAME?</v>
      </c>
    </row>
    <row r="98" spans="1:2" x14ac:dyDescent="0.25">
      <c r="A98" s="212" t="s">
        <v>215</v>
      </c>
    </row>
    <row r="99" spans="1:2" x14ac:dyDescent="0.25">
      <c r="A99" s="215" t="s">
        <v>210</v>
      </c>
      <c r="B99" s="215" t="s">
        <v>211</v>
      </c>
    </row>
    <row r="100" spans="1:2" x14ac:dyDescent="0.25">
      <c r="A100" s="215">
        <v>-10</v>
      </c>
      <c r="B100" s="216">
        <f>SIN(A100)</f>
        <v>0.54402111088936977</v>
      </c>
    </row>
    <row r="101" spans="1:2" x14ac:dyDescent="0.25">
      <c r="A101" s="215">
        <v>-9</v>
      </c>
      <c r="B101" s="216">
        <f t="shared" ref="B101:B120" si="3">SIN(A101)</f>
        <v>-0.41211848524175659</v>
      </c>
    </row>
    <row r="102" spans="1:2" x14ac:dyDescent="0.25">
      <c r="A102" s="215">
        <v>-8</v>
      </c>
      <c r="B102" s="216">
        <f t="shared" si="3"/>
        <v>-0.98935824662338179</v>
      </c>
    </row>
    <row r="103" spans="1:2" x14ac:dyDescent="0.25">
      <c r="A103" s="215">
        <v>-7</v>
      </c>
      <c r="B103" s="216">
        <f t="shared" si="3"/>
        <v>-0.65698659871878906</v>
      </c>
    </row>
    <row r="104" spans="1:2" x14ac:dyDescent="0.25">
      <c r="A104" s="215">
        <v>-6</v>
      </c>
      <c r="B104" s="216">
        <f t="shared" si="3"/>
        <v>0.27941549819892586</v>
      </c>
    </row>
    <row r="105" spans="1:2" x14ac:dyDescent="0.25">
      <c r="A105" s="215">
        <v>-5</v>
      </c>
      <c r="B105" s="216">
        <f t="shared" si="3"/>
        <v>0.95892427466313845</v>
      </c>
    </row>
    <row r="106" spans="1:2" x14ac:dyDescent="0.25">
      <c r="A106" s="215">
        <v>-4</v>
      </c>
      <c r="B106" s="216">
        <f t="shared" si="3"/>
        <v>0.7568024953079282</v>
      </c>
    </row>
    <row r="107" spans="1:2" x14ac:dyDescent="0.25">
      <c r="A107" s="215">
        <v>-3</v>
      </c>
      <c r="B107" s="216">
        <f t="shared" si="3"/>
        <v>-0.14112000805986721</v>
      </c>
    </row>
    <row r="108" spans="1:2" x14ac:dyDescent="0.25">
      <c r="A108" s="215">
        <v>-2</v>
      </c>
      <c r="B108" s="216">
        <f t="shared" si="3"/>
        <v>-0.90929742682568171</v>
      </c>
    </row>
    <row r="109" spans="1:2" x14ac:dyDescent="0.25">
      <c r="A109" s="215">
        <v>-1</v>
      </c>
      <c r="B109" s="216">
        <f t="shared" si="3"/>
        <v>-0.8414709848078965</v>
      </c>
    </row>
    <row r="110" spans="1:2" x14ac:dyDescent="0.25">
      <c r="A110" s="215">
        <v>0</v>
      </c>
      <c r="B110" s="216">
        <f t="shared" si="3"/>
        <v>0</v>
      </c>
    </row>
    <row r="111" spans="1:2" x14ac:dyDescent="0.25">
      <c r="A111" s="215">
        <v>1</v>
      </c>
      <c r="B111" s="216">
        <f t="shared" si="3"/>
        <v>0.8414709848078965</v>
      </c>
    </row>
    <row r="112" spans="1:2" x14ac:dyDescent="0.25">
      <c r="A112" s="215">
        <v>2</v>
      </c>
      <c r="B112" s="216">
        <f t="shared" si="3"/>
        <v>0.90929742682568171</v>
      </c>
    </row>
    <row r="113" spans="1:2" x14ac:dyDescent="0.25">
      <c r="A113" s="215">
        <v>3</v>
      </c>
      <c r="B113" s="216">
        <f t="shared" si="3"/>
        <v>0.14112000805986721</v>
      </c>
    </row>
    <row r="114" spans="1:2" x14ac:dyDescent="0.25">
      <c r="A114" s="215">
        <v>4</v>
      </c>
      <c r="B114" s="216">
        <f t="shared" si="3"/>
        <v>-0.7568024953079282</v>
      </c>
    </row>
    <row r="115" spans="1:2" x14ac:dyDescent="0.25">
      <c r="A115" s="215">
        <v>5</v>
      </c>
      <c r="B115" s="216">
        <f t="shared" si="3"/>
        <v>-0.95892427466313845</v>
      </c>
    </row>
    <row r="116" spans="1:2" x14ac:dyDescent="0.25">
      <c r="A116" s="215">
        <v>6</v>
      </c>
      <c r="B116" s="216">
        <f t="shared" si="3"/>
        <v>-0.27941549819892586</v>
      </c>
    </row>
    <row r="117" spans="1:2" x14ac:dyDescent="0.25">
      <c r="A117" s="215">
        <v>7</v>
      </c>
      <c r="B117" s="216">
        <f t="shared" si="3"/>
        <v>0.65698659871878906</v>
      </c>
    </row>
    <row r="118" spans="1:2" x14ac:dyDescent="0.25">
      <c r="A118" s="215">
        <v>8</v>
      </c>
      <c r="B118" s="216">
        <f t="shared" si="3"/>
        <v>0.98935824662338179</v>
      </c>
    </row>
    <row r="119" spans="1:2" x14ac:dyDescent="0.25">
      <c r="A119" s="215">
        <v>9</v>
      </c>
      <c r="B119" s="216">
        <f t="shared" si="3"/>
        <v>0.41211848524175659</v>
      </c>
    </row>
    <row r="120" spans="1:2" x14ac:dyDescent="0.25">
      <c r="A120" s="215">
        <v>10</v>
      </c>
      <c r="B120" s="216">
        <f t="shared" si="3"/>
        <v>-0.54402111088936977</v>
      </c>
    </row>
    <row r="122" spans="1:2" x14ac:dyDescent="0.25">
      <c r="A122" s="212" t="s">
        <v>216</v>
      </c>
    </row>
    <row r="123" spans="1:2" x14ac:dyDescent="0.25">
      <c r="A123" s="215" t="s">
        <v>210</v>
      </c>
      <c r="B123" s="215" t="s">
        <v>211</v>
      </c>
    </row>
    <row r="124" spans="1:2" x14ac:dyDescent="0.25">
      <c r="A124" s="215">
        <v>-10</v>
      </c>
      <c r="B124" s="216">
        <f>COS(A124)</f>
        <v>-0.83907152907645244</v>
      </c>
    </row>
    <row r="125" spans="1:2" x14ac:dyDescent="0.25">
      <c r="A125" s="215">
        <v>-9</v>
      </c>
      <c r="B125" s="216">
        <f t="shared" ref="B125:B144" si="4">COS(A125)</f>
        <v>-0.91113026188467694</v>
      </c>
    </row>
    <row r="126" spans="1:2" x14ac:dyDescent="0.25">
      <c r="A126" s="215">
        <v>-8</v>
      </c>
      <c r="B126" s="216">
        <f t="shared" si="4"/>
        <v>-0.14550003380861354</v>
      </c>
    </row>
    <row r="127" spans="1:2" x14ac:dyDescent="0.25">
      <c r="A127" s="215">
        <v>-7</v>
      </c>
      <c r="B127" s="216">
        <f t="shared" si="4"/>
        <v>0.7539022543433046</v>
      </c>
    </row>
    <row r="128" spans="1:2" x14ac:dyDescent="0.25">
      <c r="A128" s="215">
        <v>-6</v>
      </c>
      <c r="B128" s="216">
        <f t="shared" si="4"/>
        <v>0.96017028665036597</v>
      </c>
    </row>
    <row r="129" spans="1:2" x14ac:dyDescent="0.25">
      <c r="A129" s="215">
        <v>-5</v>
      </c>
      <c r="B129" s="216">
        <f t="shared" si="4"/>
        <v>0.28366218546322625</v>
      </c>
    </row>
    <row r="130" spans="1:2" x14ac:dyDescent="0.25">
      <c r="A130" s="215">
        <v>-4</v>
      </c>
      <c r="B130" s="216">
        <f t="shared" si="4"/>
        <v>-0.65364362086361194</v>
      </c>
    </row>
    <row r="131" spans="1:2" x14ac:dyDescent="0.25">
      <c r="A131" s="215">
        <v>-3</v>
      </c>
      <c r="B131" s="216">
        <f t="shared" si="4"/>
        <v>-0.98999249660044542</v>
      </c>
    </row>
    <row r="132" spans="1:2" x14ac:dyDescent="0.25">
      <c r="A132" s="215">
        <v>-2</v>
      </c>
      <c r="B132" s="216">
        <f t="shared" si="4"/>
        <v>-0.41614683654714241</v>
      </c>
    </row>
    <row r="133" spans="1:2" x14ac:dyDescent="0.25">
      <c r="A133" s="215">
        <v>-1</v>
      </c>
      <c r="B133" s="216">
        <f t="shared" si="4"/>
        <v>0.54030230586813977</v>
      </c>
    </row>
    <row r="134" spans="1:2" x14ac:dyDescent="0.25">
      <c r="A134" s="215">
        <v>0</v>
      </c>
      <c r="B134" s="216">
        <f t="shared" si="4"/>
        <v>1</v>
      </c>
    </row>
    <row r="135" spans="1:2" x14ac:dyDescent="0.25">
      <c r="A135" s="215">
        <v>1</v>
      </c>
      <c r="B135" s="216">
        <f t="shared" si="4"/>
        <v>0.54030230586813977</v>
      </c>
    </row>
    <row r="136" spans="1:2" x14ac:dyDescent="0.25">
      <c r="A136" s="215">
        <v>2</v>
      </c>
      <c r="B136" s="216">
        <f t="shared" si="4"/>
        <v>-0.41614683654714241</v>
      </c>
    </row>
    <row r="137" spans="1:2" x14ac:dyDescent="0.25">
      <c r="A137" s="215">
        <v>3</v>
      </c>
      <c r="B137" s="216">
        <f t="shared" si="4"/>
        <v>-0.98999249660044542</v>
      </c>
    </row>
    <row r="138" spans="1:2" x14ac:dyDescent="0.25">
      <c r="A138" s="215">
        <v>4</v>
      </c>
      <c r="B138" s="216">
        <f t="shared" si="4"/>
        <v>-0.65364362086361194</v>
      </c>
    </row>
    <row r="139" spans="1:2" x14ac:dyDescent="0.25">
      <c r="A139" s="215">
        <v>5</v>
      </c>
      <c r="B139" s="216">
        <f t="shared" si="4"/>
        <v>0.28366218546322625</v>
      </c>
    </row>
    <row r="140" spans="1:2" x14ac:dyDescent="0.25">
      <c r="A140" s="215">
        <v>6</v>
      </c>
      <c r="B140" s="216">
        <f t="shared" si="4"/>
        <v>0.96017028665036597</v>
      </c>
    </row>
    <row r="141" spans="1:2" x14ac:dyDescent="0.25">
      <c r="A141" s="215">
        <v>7</v>
      </c>
      <c r="B141" s="216">
        <f t="shared" si="4"/>
        <v>0.7539022543433046</v>
      </c>
    </row>
    <row r="142" spans="1:2" x14ac:dyDescent="0.25">
      <c r="A142" s="215">
        <v>8</v>
      </c>
      <c r="B142" s="216">
        <f t="shared" si="4"/>
        <v>-0.14550003380861354</v>
      </c>
    </row>
    <row r="143" spans="1:2" x14ac:dyDescent="0.25">
      <c r="A143" s="215">
        <v>9</v>
      </c>
      <c r="B143" s="216">
        <f t="shared" si="4"/>
        <v>-0.91113026188467694</v>
      </c>
    </row>
    <row r="144" spans="1:2" x14ac:dyDescent="0.25">
      <c r="A144" s="215">
        <v>10</v>
      </c>
      <c r="B144" s="216">
        <f t="shared" si="4"/>
        <v>-0.83907152907645244</v>
      </c>
    </row>
    <row r="146" spans="1:2" x14ac:dyDescent="0.25">
      <c r="A146" s="212" t="s">
        <v>217</v>
      </c>
    </row>
    <row r="147" spans="1:2" x14ac:dyDescent="0.25">
      <c r="A147" s="215" t="s">
        <v>210</v>
      </c>
      <c r="B147" s="215" t="s">
        <v>211</v>
      </c>
    </row>
    <row r="148" spans="1:2" x14ac:dyDescent="0.25">
      <c r="A148" s="215">
        <v>-10</v>
      </c>
      <c r="B148" s="215">
        <f>2*A148^2+2*A148-5</f>
        <v>175</v>
      </c>
    </row>
    <row r="149" spans="1:2" x14ac:dyDescent="0.25">
      <c r="A149" s="215">
        <v>-9</v>
      </c>
      <c r="B149" s="215">
        <f t="shared" ref="B149:B168" si="5">2*A149^2+2*A149-5</f>
        <v>139</v>
      </c>
    </row>
    <row r="150" spans="1:2" x14ac:dyDescent="0.25">
      <c r="A150" s="215">
        <v>-8</v>
      </c>
      <c r="B150" s="215">
        <f t="shared" si="5"/>
        <v>107</v>
      </c>
    </row>
    <row r="151" spans="1:2" x14ac:dyDescent="0.25">
      <c r="A151" s="215">
        <v>-7</v>
      </c>
      <c r="B151" s="215">
        <f t="shared" si="5"/>
        <v>79</v>
      </c>
    </row>
    <row r="152" spans="1:2" x14ac:dyDescent="0.25">
      <c r="A152" s="215">
        <v>-6</v>
      </c>
      <c r="B152" s="215">
        <f t="shared" si="5"/>
        <v>55</v>
      </c>
    </row>
    <row r="153" spans="1:2" x14ac:dyDescent="0.25">
      <c r="A153" s="215">
        <v>-5</v>
      </c>
      <c r="B153" s="215">
        <f t="shared" si="5"/>
        <v>35</v>
      </c>
    </row>
    <row r="154" spans="1:2" x14ac:dyDescent="0.25">
      <c r="A154" s="215">
        <v>-4</v>
      </c>
      <c r="B154" s="215">
        <f t="shared" si="5"/>
        <v>19</v>
      </c>
    </row>
    <row r="155" spans="1:2" x14ac:dyDescent="0.25">
      <c r="A155" s="215">
        <v>-3</v>
      </c>
      <c r="B155" s="215">
        <f t="shared" si="5"/>
        <v>7</v>
      </c>
    </row>
    <row r="156" spans="1:2" x14ac:dyDescent="0.25">
      <c r="A156" s="215">
        <v>-2</v>
      </c>
      <c r="B156" s="215">
        <f t="shared" si="5"/>
        <v>-1</v>
      </c>
    </row>
    <row r="157" spans="1:2" x14ac:dyDescent="0.25">
      <c r="A157" s="215">
        <v>-1</v>
      </c>
      <c r="B157" s="215">
        <f t="shared" si="5"/>
        <v>-5</v>
      </c>
    </row>
    <row r="158" spans="1:2" x14ac:dyDescent="0.25">
      <c r="A158" s="215">
        <v>0</v>
      </c>
      <c r="B158" s="215">
        <f t="shared" si="5"/>
        <v>-5</v>
      </c>
    </row>
    <row r="159" spans="1:2" x14ac:dyDescent="0.25">
      <c r="A159" s="215">
        <v>1</v>
      </c>
      <c r="B159" s="215">
        <f t="shared" si="5"/>
        <v>-1</v>
      </c>
    </row>
    <row r="160" spans="1:2" x14ac:dyDescent="0.25">
      <c r="A160" s="215">
        <v>2</v>
      </c>
      <c r="B160" s="215">
        <f t="shared" si="5"/>
        <v>7</v>
      </c>
    </row>
    <row r="161" spans="1:2" x14ac:dyDescent="0.25">
      <c r="A161" s="215">
        <v>3</v>
      </c>
      <c r="B161" s="215">
        <f t="shared" si="5"/>
        <v>19</v>
      </c>
    </row>
    <row r="162" spans="1:2" x14ac:dyDescent="0.25">
      <c r="A162" s="215">
        <v>4</v>
      </c>
      <c r="B162" s="215">
        <f t="shared" si="5"/>
        <v>35</v>
      </c>
    </row>
    <row r="163" spans="1:2" x14ac:dyDescent="0.25">
      <c r="A163" s="215">
        <v>5</v>
      </c>
      <c r="B163" s="215">
        <f t="shared" si="5"/>
        <v>55</v>
      </c>
    </row>
    <row r="164" spans="1:2" x14ac:dyDescent="0.25">
      <c r="A164" s="215">
        <v>6</v>
      </c>
      <c r="B164" s="215">
        <f t="shared" si="5"/>
        <v>79</v>
      </c>
    </row>
    <row r="165" spans="1:2" x14ac:dyDescent="0.25">
      <c r="A165" s="215">
        <v>7</v>
      </c>
      <c r="B165" s="215">
        <f t="shared" si="5"/>
        <v>107</v>
      </c>
    </row>
    <row r="166" spans="1:2" x14ac:dyDescent="0.25">
      <c r="A166" s="215">
        <v>8</v>
      </c>
      <c r="B166" s="215">
        <f t="shared" si="5"/>
        <v>139</v>
      </c>
    </row>
    <row r="167" spans="1:2" x14ac:dyDescent="0.25">
      <c r="A167" s="215">
        <v>9</v>
      </c>
      <c r="B167" s="215">
        <f t="shared" si="5"/>
        <v>175</v>
      </c>
    </row>
    <row r="168" spans="1:2" x14ac:dyDescent="0.25">
      <c r="A168" s="215">
        <v>10</v>
      </c>
      <c r="B168" s="215">
        <f t="shared" si="5"/>
        <v>215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zoomScale="115" zoomScaleNormal="115" workbookViewId="0">
      <selection sqref="A1:F1"/>
    </sheetView>
  </sheetViews>
  <sheetFormatPr defaultRowHeight="15" x14ac:dyDescent="0.25"/>
  <sheetData>
    <row r="1" spans="1:8" x14ac:dyDescent="0.25">
      <c r="A1" s="220" t="s">
        <v>218</v>
      </c>
      <c r="B1" s="219" t="s">
        <v>219</v>
      </c>
      <c r="C1" s="219" t="s">
        <v>220</v>
      </c>
      <c r="D1" s="219" t="s">
        <v>221</v>
      </c>
      <c r="E1" s="219" t="s">
        <v>210</v>
      </c>
      <c r="F1" s="219" t="s">
        <v>211</v>
      </c>
      <c r="G1" t="s">
        <v>222</v>
      </c>
      <c r="H1">
        <v>3</v>
      </c>
    </row>
    <row r="2" spans="1:8" x14ac:dyDescent="0.25">
      <c r="A2" s="216">
        <v>0</v>
      </c>
      <c r="B2" s="216">
        <f>$H$1*A2</f>
        <v>0</v>
      </c>
      <c r="C2" s="216">
        <f>COS(A2)</f>
        <v>1</v>
      </c>
      <c r="D2" s="216">
        <f>SIN(A2)</f>
        <v>0</v>
      </c>
      <c r="E2" s="216">
        <f>B2*C2</f>
        <v>0</v>
      </c>
      <c r="F2" s="216">
        <f>B2*D2</f>
        <v>0</v>
      </c>
    </row>
    <row r="3" spans="1:8" x14ac:dyDescent="0.25">
      <c r="A3" s="216">
        <v>1</v>
      </c>
      <c r="B3" s="216">
        <f t="shared" ref="B3:B42" si="0">$H$1*A3</f>
        <v>3</v>
      </c>
      <c r="C3" s="216">
        <f t="shared" ref="C3:C42" si="1">COS(A3)</f>
        <v>0.54030230586813977</v>
      </c>
      <c r="D3" s="216">
        <f t="shared" ref="D3:D42" si="2">SIN(A3)</f>
        <v>0.8414709848078965</v>
      </c>
      <c r="E3" s="216">
        <f t="shared" ref="E3:E42" si="3">B3*C3</f>
        <v>1.6209069176044193</v>
      </c>
      <c r="F3" s="216">
        <f t="shared" ref="F3:F42" si="4">B3*D3</f>
        <v>2.5244129544236893</v>
      </c>
    </row>
    <row r="4" spans="1:8" x14ac:dyDescent="0.25">
      <c r="A4" s="216">
        <v>2</v>
      </c>
      <c r="B4" s="216">
        <f t="shared" si="0"/>
        <v>6</v>
      </c>
      <c r="C4" s="216">
        <f t="shared" si="1"/>
        <v>-0.41614683654714241</v>
      </c>
      <c r="D4" s="216">
        <f t="shared" si="2"/>
        <v>0.90929742682568171</v>
      </c>
      <c r="E4" s="216">
        <f t="shared" si="3"/>
        <v>-2.4968810192828546</v>
      </c>
      <c r="F4" s="216">
        <f t="shared" si="4"/>
        <v>5.4557845609540898</v>
      </c>
    </row>
    <row r="5" spans="1:8" x14ac:dyDescent="0.25">
      <c r="A5" s="216">
        <v>3</v>
      </c>
      <c r="B5" s="216">
        <f t="shared" si="0"/>
        <v>9</v>
      </c>
      <c r="C5" s="216">
        <f t="shared" si="1"/>
        <v>-0.98999249660044542</v>
      </c>
      <c r="D5" s="216">
        <f t="shared" si="2"/>
        <v>0.14112000805986721</v>
      </c>
      <c r="E5" s="216">
        <f t="shared" si="3"/>
        <v>-8.9099324694040085</v>
      </c>
      <c r="F5" s="216">
        <f t="shared" si="4"/>
        <v>1.2700800725388048</v>
      </c>
    </row>
    <row r="6" spans="1:8" x14ac:dyDescent="0.25">
      <c r="A6" s="216">
        <v>4</v>
      </c>
      <c r="B6" s="216">
        <f t="shared" si="0"/>
        <v>12</v>
      </c>
      <c r="C6" s="216">
        <f t="shared" si="1"/>
        <v>-0.65364362086361194</v>
      </c>
      <c r="D6" s="216">
        <f t="shared" si="2"/>
        <v>-0.7568024953079282</v>
      </c>
      <c r="E6" s="216">
        <f t="shared" si="3"/>
        <v>-7.8437234503633437</v>
      </c>
      <c r="F6" s="216">
        <f t="shared" si="4"/>
        <v>-9.0816299436951375</v>
      </c>
    </row>
    <row r="7" spans="1:8" x14ac:dyDescent="0.25">
      <c r="A7" s="216">
        <v>5</v>
      </c>
      <c r="B7" s="216">
        <f t="shared" si="0"/>
        <v>15</v>
      </c>
      <c r="C7" s="216">
        <f t="shared" si="1"/>
        <v>0.28366218546322625</v>
      </c>
      <c r="D7" s="216">
        <f t="shared" si="2"/>
        <v>-0.95892427466313845</v>
      </c>
      <c r="E7" s="216">
        <f t="shared" si="3"/>
        <v>4.2549327819483933</v>
      </c>
      <c r="F7" s="216">
        <f t="shared" si="4"/>
        <v>-14.383864119947077</v>
      </c>
    </row>
    <row r="8" spans="1:8" x14ac:dyDescent="0.25">
      <c r="A8" s="216">
        <v>6</v>
      </c>
      <c r="B8" s="216">
        <f t="shared" si="0"/>
        <v>18</v>
      </c>
      <c r="C8" s="216">
        <f t="shared" si="1"/>
        <v>0.96017028665036597</v>
      </c>
      <c r="D8" s="216">
        <f t="shared" si="2"/>
        <v>-0.27941549819892586</v>
      </c>
      <c r="E8" s="216">
        <f t="shared" si="3"/>
        <v>17.283065159706588</v>
      </c>
      <c r="F8" s="216">
        <f t="shared" si="4"/>
        <v>-5.0294789675806655</v>
      </c>
    </row>
    <row r="9" spans="1:8" x14ac:dyDescent="0.25">
      <c r="A9" s="216">
        <v>7</v>
      </c>
      <c r="B9" s="216">
        <f t="shared" si="0"/>
        <v>21</v>
      </c>
      <c r="C9" s="216">
        <f t="shared" si="1"/>
        <v>0.7539022543433046</v>
      </c>
      <c r="D9" s="216">
        <f t="shared" si="2"/>
        <v>0.65698659871878906</v>
      </c>
      <c r="E9" s="216">
        <f t="shared" si="3"/>
        <v>15.831947341209396</v>
      </c>
      <c r="F9" s="216">
        <f t="shared" si="4"/>
        <v>13.796718573094569</v>
      </c>
    </row>
    <row r="10" spans="1:8" x14ac:dyDescent="0.25">
      <c r="A10" s="216">
        <v>8</v>
      </c>
      <c r="B10" s="216">
        <f t="shared" si="0"/>
        <v>24</v>
      </c>
      <c r="C10" s="216">
        <f t="shared" si="1"/>
        <v>-0.14550003380861354</v>
      </c>
      <c r="D10" s="216">
        <f t="shared" si="2"/>
        <v>0.98935824662338179</v>
      </c>
      <c r="E10" s="216">
        <f t="shared" si="3"/>
        <v>-3.4920008114067249</v>
      </c>
      <c r="F10" s="216">
        <f t="shared" si="4"/>
        <v>23.744597918961162</v>
      </c>
    </row>
    <row r="11" spans="1:8" x14ac:dyDescent="0.25">
      <c r="A11" s="216">
        <v>9</v>
      </c>
      <c r="B11" s="216">
        <f t="shared" si="0"/>
        <v>27</v>
      </c>
      <c r="C11" s="216">
        <f t="shared" si="1"/>
        <v>-0.91113026188467694</v>
      </c>
      <c r="D11" s="216">
        <f t="shared" si="2"/>
        <v>0.41211848524175659</v>
      </c>
      <c r="E11" s="216">
        <f t="shared" si="3"/>
        <v>-24.600517070886276</v>
      </c>
      <c r="F11" s="216">
        <f t="shared" si="4"/>
        <v>11.127199101527427</v>
      </c>
    </row>
    <row r="12" spans="1:8" x14ac:dyDescent="0.25">
      <c r="A12" s="216">
        <v>10</v>
      </c>
      <c r="B12" s="216">
        <f t="shared" si="0"/>
        <v>30</v>
      </c>
      <c r="C12" s="216">
        <f t="shared" si="1"/>
        <v>-0.83907152907645244</v>
      </c>
      <c r="D12" s="216">
        <f t="shared" si="2"/>
        <v>-0.54402111088936977</v>
      </c>
      <c r="E12" s="216">
        <f t="shared" si="3"/>
        <v>-25.172145872293573</v>
      </c>
      <c r="F12" s="216">
        <f t="shared" si="4"/>
        <v>-16.320633326681094</v>
      </c>
    </row>
    <row r="13" spans="1:8" x14ac:dyDescent="0.25">
      <c r="A13" s="216">
        <v>11</v>
      </c>
      <c r="B13" s="216">
        <f t="shared" si="0"/>
        <v>33</v>
      </c>
      <c r="C13" s="216">
        <f t="shared" si="1"/>
        <v>4.4256979880507854E-3</v>
      </c>
      <c r="D13" s="216">
        <f t="shared" si="2"/>
        <v>-0.99999020655070348</v>
      </c>
      <c r="E13" s="216">
        <f t="shared" si="3"/>
        <v>0.14604803360567592</v>
      </c>
      <c r="F13" s="216">
        <f t="shared" si="4"/>
        <v>-32.999676816173213</v>
      </c>
    </row>
    <row r="14" spans="1:8" x14ac:dyDescent="0.25">
      <c r="A14" s="216">
        <v>12</v>
      </c>
      <c r="B14" s="216">
        <f t="shared" si="0"/>
        <v>36</v>
      </c>
      <c r="C14" s="216">
        <f t="shared" si="1"/>
        <v>0.84385395873249214</v>
      </c>
      <c r="D14" s="216">
        <f t="shared" si="2"/>
        <v>-0.53657291800043494</v>
      </c>
      <c r="E14" s="216">
        <f t="shared" si="3"/>
        <v>30.378742514369716</v>
      </c>
      <c r="F14" s="216">
        <f t="shared" si="4"/>
        <v>-19.316625048015659</v>
      </c>
    </row>
    <row r="15" spans="1:8" x14ac:dyDescent="0.25">
      <c r="A15" s="216">
        <v>13</v>
      </c>
      <c r="B15" s="216">
        <f t="shared" si="0"/>
        <v>39</v>
      </c>
      <c r="C15" s="216">
        <f t="shared" si="1"/>
        <v>0.90744678145019619</v>
      </c>
      <c r="D15" s="216">
        <f t="shared" si="2"/>
        <v>0.42016703682664092</v>
      </c>
      <c r="E15" s="216">
        <f t="shared" si="3"/>
        <v>35.390424476557655</v>
      </c>
      <c r="F15" s="216">
        <f t="shared" si="4"/>
        <v>16.386514436238997</v>
      </c>
    </row>
    <row r="16" spans="1:8" x14ac:dyDescent="0.25">
      <c r="A16" s="216">
        <v>14</v>
      </c>
      <c r="B16" s="216">
        <f t="shared" si="0"/>
        <v>42</v>
      </c>
      <c r="C16" s="216">
        <f t="shared" si="1"/>
        <v>0.13673721820783361</v>
      </c>
      <c r="D16" s="216">
        <f t="shared" si="2"/>
        <v>0.99060735569487035</v>
      </c>
      <c r="E16" s="216">
        <f t="shared" si="3"/>
        <v>5.7429631647290114</v>
      </c>
      <c r="F16" s="216">
        <f t="shared" si="4"/>
        <v>41.605508939184553</v>
      </c>
    </row>
    <row r="17" spans="1:6" x14ac:dyDescent="0.25">
      <c r="A17" s="216">
        <v>15</v>
      </c>
      <c r="B17" s="216">
        <f t="shared" si="0"/>
        <v>45</v>
      </c>
      <c r="C17" s="216">
        <f t="shared" si="1"/>
        <v>-0.75968791285882131</v>
      </c>
      <c r="D17" s="216">
        <f t="shared" si="2"/>
        <v>0.65028784015711683</v>
      </c>
      <c r="E17" s="216">
        <f t="shared" si="3"/>
        <v>-34.18595607864696</v>
      </c>
      <c r="F17" s="216">
        <f t="shared" si="4"/>
        <v>29.262952807070256</v>
      </c>
    </row>
    <row r="18" spans="1:6" x14ac:dyDescent="0.25">
      <c r="A18" s="216">
        <v>16</v>
      </c>
      <c r="B18" s="216">
        <f t="shared" si="0"/>
        <v>48</v>
      </c>
      <c r="C18" s="216">
        <f t="shared" si="1"/>
        <v>-0.95765948032338466</v>
      </c>
      <c r="D18" s="216">
        <f t="shared" si="2"/>
        <v>-0.2879033166650653</v>
      </c>
      <c r="E18" s="216">
        <f t="shared" si="3"/>
        <v>-45.967655055522464</v>
      </c>
      <c r="F18" s="216">
        <f t="shared" si="4"/>
        <v>-13.819359199923134</v>
      </c>
    </row>
    <row r="19" spans="1:6" x14ac:dyDescent="0.25">
      <c r="A19" s="216">
        <v>17</v>
      </c>
      <c r="B19" s="216">
        <f t="shared" si="0"/>
        <v>51</v>
      </c>
      <c r="C19" s="216">
        <f t="shared" si="1"/>
        <v>-0.27516333805159693</v>
      </c>
      <c r="D19" s="216">
        <f t="shared" si="2"/>
        <v>-0.96139749187955681</v>
      </c>
      <c r="E19" s="216">
        <f t="shared" si="3"/>
        <v>-14.033330240631443</v>
      </c>
      <c r="F19" s="216">
        <f t="shared" si="4"/>
        <v>-49.031272085857395</v>
      </c>
    </row>
    <row r="20" spans="1:6" x14ac:dyDescent="0.25">
      <c r="A20" s="216">
        <v>18</v>
      </c>
      <c r="B20" s="216">
        <f t="shared" si="0"/>
        <v>54</v>
      </c>
      <c r="C20" s="216">
        <f t="shared" si="1"/>
        <v>0.66031670824408017</v>
      </c>
      <c r="D20" s="216">
        <f t="shared" si="2"/>
        <v>-0.75098724677167605</v>
      </c>
      <c r="E20" s="216">
        <f t="shared" si="3"/>
        <v>35.657102245180326</v>
      </c>
      <c r="F20" s="216">
        <f t="shared" si="4"/>
        <v>-40.553311325670506</v>
      </c>
    </row>
    <row r="21" spans="1:6" x14ac:dyDescent="0.25">
      <c r="A21" s="216">
        <v>19</v>
      </c>
      <c r="B21" s="216">
        <f t="shared" si="0"/>
        <v>57</v>
      </c>
      <c r="C21" s="216">
        <f t="shared" si="1"/>
        <v>0.98870461818666922</v>
      </c>
      <c r="D21" s="216">
        <f t="shared" si="2"/>
        <v>0.14987720966295234</v>
      </c>
      <c r="E21" s="216">
        <f t="shared" si="3"/>
        <v>56.356163236640143</v>
      </c>
      <c r="F21" s="216">
        <f t="shared" si="4"/>
        <v>8.5430009507882829</v>
      </c>
    </row>
    <row r="22" spans="1:6" x14ac:dyDescent="0.25">
      <c r="A22" s="216">
        <v>20</v>
      </c>
      <c r="B22" s="216">
        <f t="shared" si="0"/>
        <v>60</v>
      </c>
      <c r="C22" s="216">
        <f t="shared" si="1"/>
        <v>0.40808206181339196</v>
      </c>
      <c r="D22" s="216">
        <f t="shared" si="2"/>
        <v>0.91294525072762767</v>
      </c>
      <c r="E22" s="216">
        <f t="shared" si="3"/>
        <v>24.484923708803517</v>
      </c>
      <c r="F22" s="216">
        <f t="shared" si="4"/>
        <v>54.77671504365766</v>
      </c>
    </row>
    <row r="23" spans="1:6" x14ac:dyDescent="0.25">
      <c r="A23" s="216">
        <v>21</v>
      </c>
      <c r="B23" s="216">
        <f t="shared" si="0"/>
        <v>63</v>
      </c>
      <c r="C23" s="216">
        <f t="shared" si="1"/>
        <v>-0.54772926022426838</v>
      </c>
      <c r="D23" s="216">
        <f t="shared" si="2"/>
        <v>0.83665563853605607</v>
      </c>
      <c r="E23" s="216">
        <f t="shared" si="3"/>
        <v>-34.506943394128911</v>
      </c>
      <c r="F23" s="216">
        <f t="shared" si="4"/>
        <v>52.70930522777153</v>
      </c>
    </row>
    <row r="24" spans="1:6" x14ac:dyDescent="0.25">
      <c r="A24" s="216">
        <v>22</v>
      </c>
      <c r="B24" s="216">
        <f t="shared" si="0"/>
        <v>66</v>
      </c>
      <c r="C24" s="216">
        <f t="shared" si="1"/>
        <v>-0.99996082639463713</v>
      </c>
      <c r="D24" s="216">
        <f t="shared" si="2"/>
        <v>-8.8513092904038762E-3</v>
      </c>
      <c r="E24" s="216">
        <f t="shared" si="3"/>
        <v>-65.997414542046045</v>
      </c>
      <c r="F24" s="216">
        <f t="shared" si="4"/>
        <v>-0.58418641316665587</v>
      </c>
    </row>
    <row r="25" spans="1:6" x14ac:dyDescent="0.25">
      <c r="A25" s="216">
        <v>23</v>
      </c>
      <c r="B25" s="216">
        <f t="shared" si="0"/>
        <v>69</v>
      </c>
      <c r="C25" s="216">
        <f t="shared" si="1"/>
        <v>-0.53283302033339752</v>
      </c>
      <c r="D25" s="216">
        <f t="shared" si="2"/>
        <v>-0.84622040417517064</v>
      </c>
      <c r="E25" s="216">
        <f t="shared" si="3"/>
        <v>-36.76547840300443</v>
      </c>
      <c r="F25" s="216">
        <f t="shared" si="4"/>
        <v>-58.389207888086773</v>
      </c>
    </row>
    <row r="26" spans="1:6" x14ac:dyDescent="0.25">
      <c r="A26" s="216">
        <v>24</v>
      </c>
      <c r="B26" s="216">
        <f t="shared" si="0"/>
        <v>72</v>
      </c>
      <c r="C26" s="216">
        <f t="shared" si="1"/>
        <v>0.42417900733699698</v>
      </c>
      <c r="D26" s="216">
        <f t="shared" si="2"/>
        <v>-0.90557836200662389</v>
      </c>
      <c r="E26" s="216">
        <f t="shared" si="3"/>
        <v>30.540888528263782</v>
      </c>
      <c r="F26" s="216">
        <f t="shared" si="4"/>
        <v>-65.201642064476914</v>
      </c>
    </row>
    <row r="27" spans="1:6" x14ac:dyDescent="0.25">
      <c r="A27" s="216">
        <v>25</v>
      </c>
      <c r="B27" s="216">
        <f t="shared" si="0"/>
        <v>75</v>
      </c>
      <c r="C27" s="216">
        <f t="shared" si="1"/>
        <v>0.99120281186347359</v>
      </c>
      <c r="D27" s="216">
        <f t="shared" si="2"/>
        <v>-0.13235175009777303</v>
      </c>
      <c r="E27" s="216">
        <f t="shared" si="3"/>
        <v>74.340210889760513</v>
      </c>
      <c r="F27" s="216">
        <f t="shared" si="4"/>
        <v>-9.9263812573329773</v>
      </c>
    </row>
    <row r="28" spans="1:6" x14ac:dyDescent="0.25">
      <c r="A28" s="216">
        <v>26</v>
      </c>
      <c r="B28" s="216">
        <f t="shared" si="0"/>
        <v>78</v>
      </c>
      <c r="C28" s="216">
        <f t="shared" si="1"/>
        <v>0.64691932232864036</v>
      </c>
      <c r="D28" s="216">
        <f t="shared" si="2"/>
        <v>0.76255845047960269</v>
      </c>
      <c r="E28" s="216">
        <f t="shared" si="3"/>
        <v>50.459707141633949</v>
      </c>
      <c r="F28" s="216">
        <f t="shared" si="4"/>
        <v>59.479559137409012</v>
      </c>
    </row>
    <row r="29" spans="1:6" x14ac:dyDescent="0.25">
      <c r="A29" s="216">
        <v>27</v>
      </c>
      <c r="B29" s="216">
        <f t="shared" si="0"/>
        <v>81</v>
      </c>
      <c r="C29" s="216">
        <f t="shared" si="1"/>
        <v>-0.29213880873383619</v>
      </c>
      <c r="D29" s="216">
        <f t="shared" si="2"/>
        <v>0.95637592840450303</v>
      </c>
      <c r="E29" s="216">
        <f t="shared" si="3"/>
        <v>-23.663243507440733</v>
      </c>
      <c r="F29" s="216">
        <f t="shared" si="4"/>
        <v>77.46645020076474</v>
      </c>
    </row>
    <row r="30" spans="1:6" x14ac:dyDescent="0.25">
      <c r="A30" s="216">
        <v>28</v>
      </c>
      <c r="B30" s="216">
        <f t="shared" si="0"/>
        <v>84</v>
      </c>
      <c r="C30" s="216">
        <f t="shared" si="1"/>
        <v>-0.96260586631356659</v>
      </c>
      <c r="D30" s="216">
        <f t="shared" si="2"/>
        <v>0.27090578830786904</v>
      </c>
      <c r="E30" s="216">
        <f t="shared" si="3"/>
        <v>-80.858892770339594</v>
      </c>
      <c r="F30" s="216">
        <f t="shared" si="4"/>
        <v>22.756086217861</v>
      </c>
    </row>
    <row r="31" spans="1:6" x14ac:dyDescent="0.25">
      <c r="A31" s="216">
        <v>29</v>
      </c>
      <c r="B31" s="216">
        <f t="shared" si="0"/>
        <v>87</v>
      </c>
      <c r="C31" s="216">
        <f t="shared" si="1"/>
        <v>-0.7480575296890003</v>
      </c>
      <c r="D31" s="216">
        <f t="shared" si="2"/>
        <v>-0.66363388421296754</v>
      </c>
      <c r="E31" s="216">
        <f t="shared" si="3"/>
        <v>-65.081005082943022</v>
      </c>
      <c r="F31" s="216">
        <f t="shared" si="4"/>
        <v>-57.736147926528176</v>
      </c>
    </row>
    <row r="32" spans="1:6" x14ac:dyDescent="0.25">
      <c r="A32" s="216">
        <v>30</v>
      </c>
      <c r="B32" s="216">
        <f t="shared" si="0"/>
        <v>90</v>
      </c>
      <c r="C32" s="216">
        <f t="shared" si="1"/>
        <v>0.15425144988758405</v>
      </c>
      <c r="D32" s="216">
        <f t="shared" si="2"/>
        <v>-0.98803162409286183</v>
      </c>
      <c r="E32" s="216">
        <f t="shared" si="3"/>
        <v>13.882630489882564</v>
      </c>
      <c r="F32" s="216">
        <f t="shared" si="4"/>
        <v>-88.922846168357566</v>
      </c>
    </row>
    <row r="33" spans="1:6" x14ac:dyDescent="0.25">
      <c r="A33" s="216">
        <v>31</v>
      </c>
      <c r="B33" s="216">
        <f t="shared" si="0"/>
        <v>93</v>
      </c>
      <c r="C33" s="216">
        <f t="shared" si="1"/>
        <v>0.91474235780453128</v>
      </c>
      <c r="D33" s="216">
        <f t="shared" si="2"/>
        <v>-0.40403764532306502</v>
      </c>
      <c r="E33" s="216">
        <f t="shared" si="3"/>
        <v>85.071039275821406</v>
      </c>
      <c r="F33" s="216">
        <f t="shared" si="4"/>
        <v>-37.575501015045049</v>
      </c>
    </row>
    <row r="34" spans="1:6" x14ac:dyDescent="0.25">
      <c r="A34" s="216">
        <v>32</v>
      </c>
      <c r="B34" s="216">
        <f t="shared" si="0"/>
        <v>96</v>
      </c>
      <c r="C34" s="216">
        <f t="shared" si="1"/>
        <v>0.83422336050651025</v>
      </c>
      <c r="D34" s="216">
        <f t="shared" si="2"/>
        <v>0.55142668124169059</v>
      </c>
      <c r="E34" s="216">
        <f t="shared" si="3"/>
        <v>80.085442608624987</v>
      </c>
      <c r="F34" s="216">
        <f t="shared" si="4"/>
        <v>52.936961399202296</v>
      </c>
    </row>
    <row r="35" spans="1:6" x14ac:dyDescent="0.25">
      <c r="A35" s="216">
        <v>33</v>
      </c>
      <c r="B35" s="216">
        <f t="shared" si="0"/>
        <v>99</v>
      </c>
      <c r="C35" s="216">
        <f t="shared" si="1"/>
        <v>-1.3276747223059479E-2</v>
      </c>
      <c r="D35" s="216">
        <f t="shared" si="2"/>
        <v>0.99991186010726718</v>
      </c>
      <c r="E35" s="216">
        <f t="shared" si="3"/>
        <v>-1.3143979750828885</v>
      </c>
      <c r="F35" s="216">
        <f t="shared" si="4"/>
        <v>98.991274150619446</v>
      </c>
    </row>
    <row r="36" spans="1:6" x14ac:dyDescent="0.25">
      <c r="A36" s="216">
        <v>34</v>
      </c>
      <c r="B36" s="216">
        <f t="shared" si="0"/>
        <v>102</v>
      </c>
      <c r="C36" s="216">
        <f t="shared" si="1"/>
        <v>-0.84857027478460523</v>
      </c>
      <c r="D36" s="216">
        <f t="shared" si="2"/>
        <v>0.52908268612002385</v>
      </c>
      <c r="E36" s="216">
        <f t="shared" si="3"/>
        <v>-86.554168028029736</v>
      </c>
      <c r="F36" s="216">
        <f t="shared" si="4"/>
        <v>53.966433984242435</v>
      </c>
    </row>
    <row r="37" spans="1:6" x14ac:dyDescent="0.25">
      <c r="A37" s="216">
        <v>35</v>
      </c>
      <c r="B37" s="216">
        <f t="shared" si="0"/>
        <v>105</v>
      </c>
      <c r="C37" s="216">
        <f t="shared" si="1"/>
        <v>-0.90369220509150672</v>
      </c>
      <c r="D37" s="216">
        <f t="shared" si="2"/>
        <v>-0.42818266949615102</v>
      </c>
      <c r="E37" s="216">
        <f t="shared" si="3"/>
        <v>-94.887681534608205</v>
      </c>
      <c r="F37" s="216">
        <f t="shared" si="4"/>
        <v>-44.959180297095855</v>
      </c>
    </row>
    <row r="38" spans="1:6" x14ac:dyDescent="0.25">
      <c r="A38" s="216">
        <v>36</v>
      </c>
      <c r="B38" s="216">
        <f t="shared" si="0"/>
        <v>108</v>
      </c>
      <c r="C38" s="216">
        <f t="shared" si="1"/>
        <v>-0.12796368962740468</v>
      </c>
      <c r="D38" s="216">
        <f t="shared" si="2"/>
        <v>-0.99177885344311578</v>
      </c>
      <c r="E38" s="216">
        <f t="shared" si="3"/>
        <v>-13.820078479759704</v>
      </c>
      <c r="F38" s="216">
        <f t="shared" si="4"/>
        <v>-107.1121161718565</v>
      </c>
    </row>
    <row r="39" spans="1:6" x14ac:dyDescent="0.25">
      <c r="A39" s="216">
        <v>37</v>
      </c>
      <c r="B39" s="216">
        <f t="shared" si="0"/>
        <v>111</v>
      </c>
      <c r="C39" s="216">
        <f t="shared" si="1"/>
        <v>0.7654140519453434</v>
      </c>
      <c r="D39" s="216">
        <f t="shared" si="2"/>
        <v>-0.6435381333569995</v>
      </c>
      <c r="E39" s="216">
        <f t="shared" si="3"/>
        <v>84.960959765933111</v>
      </c>
      <c r="F39" s="216">
        <f t="shared" si="4"/>
        <v>-71.432732802626944</v>
      </c>
    </row>
    <row r="40" spans="1:6" x14ac:dyDescent="0.25">
      <c r="A40" s="216">
        <v>38</v>
      </c>
      <c r="B40" s="216">
        <f t="shared" si="0"/>
        <v>114</v>
      </c>
      <c r="C40" s="216">
        <f t="shared" si="1"/>
        <v>0.95507364404729489</v>
      </c>
      <c r="D40" s="216">
        <f t="shared" si="2"/>
        <v>0.29636857870938532</v>
      </c>
      <c r="E40" s="216">
        <f t="shared" si="3"/>
        <v>108.87839542139162</v>
      </c>
      <c r="F40" s="216">
        <f t="shared" si="4"/>
        <v>33.786017972869928</v>
      </c>
    </row>
    <row r="41" spans="1:6" x14ac:dyDescent="0.25">
      <c r="A41" s="216">
        <v>39</v>
      </c>
      <c r="B41" s="216">
        <f t="shared" si="0"/>
        <v>117</v>
      </c>
      <c r="C41" s="216">
        <f t="shared" si="1"/>
        <v>0.26664293235993725</v>
      </c>
      <c r="D41" s="216">
        <f t="shared" si="2"/>
        <v>0.96379538628408779</v>
      </c>
      <c r="E41" s="216">
        <f t="shared" si="3"/>
        <v>31.197223086112658</v>
      </c>
      <c r="F41" s="216">
        <f t="shared" si="4"/>
        <v>112.76406019523827</v>
      </c>
    </row>
    <row r="42" spans="1:6" x14ac:dyDescent="0.25">
      <c r="A42" s="216">
        <v>40</v>
      </c>
      <c r="B42" s="216">
        <f t="shared" si="0"/>
        <v>120</v>
      </c>
      <c r="C42" s="216">
        <f t="shared" si="1"/>
        <v>-0.66693806165226188</v>
      </c>
      <c r="D42" s="216">
        <f t="shared" si="2"/>
        <v>0.74511316047934883</v>
      </c>
      <c r="E42" s="216">
        <f t="shared" si="3"/>
        <v>-80.032567398271425</v>
      </c>
      <c r="F42" s="216">
        <f t="shared" si="4"/>
        <v>89.41357925752186</v>
      </c>
    </row>
    <row r="44" spans="1:6" x14ac:dyDescent="0.25">
      <c r="A44" s="219" t="s">
        <v>223</v>
      </c>
      <c r="B44" s="219" t="s">
        <v>219</v>
      </c>
      <c r="C44" s="219" t="s">
        <v>210</v>
      </c>
      <c r="D44" s="219" t="s">
        <v>211</v>
      </c>
    </row>
    <row r="45" spans="1:6" x14ac:dyDescent="0.25">
      <c r="A45" s="216">
        <v>0</v>
      </c>
      <c r="B45" s="216">
        <f t="shared" ref="B45:B76" si="5">0.5*A45</f>
        <v>0</v>
      </c>
      <c r="C45" s="216">
        <f t="shared" ref="C45:C76" si="6">B45*COS(A45)</f>
        <v>0</v>
      </c>
      <c r="D45" s="216">
        <f t="shared" ref="D45:D76" si="7">B45*SIN(A45)</f>
        <v>0</v>
      </c>
    </row>
    <row r="46" spans="1:6" x14ac:dyDescent="0.25">
      <c r="A46" s="216">
        <v>0.2</v>
      </c>
      <c r="B46" s="216">
        <f t="shared" si="5"/>
        <v>0.1</v>
      </c>
      <c r="C46" s="216">
        <f t="shared" si="6"/>
        <v>9.8006657784124165E-2</v>
      </c>
      <c r="D46" s="216">
        <f t="shared" si="7"/>
        <v>1.9866933079506124E-2</v>
      </c>
    </row>
    <row r="47" spans="1:6" x14ac:dyDescent="0.25">
      <c r="A47" s="216">
        <v>0.4</v>
      </c>
      <c r="B47" s="216">
        <f t="shared" si="5"/>
        <v>0.2</v>
      </c>
      <c r="C47" s="216">
        <f t="shared" si="6"/>
        <v>0.18421219880057704</v>
      </c>
      <c r="D47" s="216">
        <f t="shared" si="7"/>
        <v>7.7883668461730116E-2</v>
      </c>
    </row>
    <row r="48" spans="1:6" x14ac:dyDescent="0.25">
      <c r="A48" s="216">
        <v>0.6</v>
      </c>
      <c r="B48" s="216">
        <f t="shared" si="5"/>
        <v>0.3</v>
      </c>
      <c r="C48" s="216">
        <f t="shared" si="6"/>
        <v>0.24760068447290348</v>
      </c>
      <c r="D48" s="216">
        <f t="shared" si="7"/>
        <v>0.16939274201851059</v>
      </c>
    </row>
    <row r="49" spans="1:4" x14ac:dyDescent="0.25">
      <c r="A49" s="216">
        <v>0.8</v>
      </c>
      <c r="B49" s="216">
        <f t="shared" si="5"/>
        <v>0.4</v>
      </c>
      <c r="C49" s="216">
        <f t="shared" si="6"/>
        <v>0.27868268373886618</v>
      </c>
      <c r="D49" s="216">
        <f t="shared" si="7"/>
        <v>0.28694243635980915</v>
      </c>
    </row>
    <row r="50" spans="1:4" x14ac:dyDescent="0.25">
      <c r="A50" s="216">
        <v>1</v>
      </c>
      <c r="B50" s="216">
        <f t="shared" si="5"/>
        <v>0.5</v>
      </c>
      <c r="C50" s="216">
        <f t="shared" si="6"/>
        <v>0.27015115293406988</v>
      </c>
      <c r="D50" s="216">
        <f t="shared" si="7"/>
        <v>0.42073549240394825</v>
      </c>
    </row>
    <row r="51" spans="1:4" x14ac:dyDescent="0.25">
      <c r="A51" s="216">
        <v>1.2</v>
      </c>
      <c r="B51" s="216">
        <f t="shared" si="5"/>
        <v>0.6</v>
      </c>
      <c r="C51" s="216">
        <f t="shared" si="6"/>
        <v>0.21741465268600416</v>
      </c>
      <c r="D51" s="216">
        <f t="shared" si="7"/>
        <v>0.55922345158033571</v>
      </c>
    </row>
    <row r="52" spans="1:4" x14ac:dyDescent="0.25">
      <c r="A52" s="216">
        <v>1.4</v>
      </c>
      <c r="B52" s="216">
        <f t="shared" si="5"/>
        <v>0.7</v>
      </c>
      <c r="C52" s="216">
        <f t="shared" si="6"/>
        <v>0.11897700003016871</v>
      </c>
      <c r="D52" s="216">
        <f t="shared" si="7"/>
        <v>0.6898148109919221</v>
      </c>
    </row>
    <row r="53" spans="1:4" x14ac:dyDescent="0.25">
      <c r="A53" s="216">
        <v>1.6</v>
      </c>
      <c r="B53" s="216">
        <f t="shared" si="5"/>
        <v>0.8</v>
      </c>
      <c r="C53" s="216">
        <f t="shared" si="6"/>
        <v>-2.3359617841031053E-2</v>
      </c>
      <c r="D53" s="216">
        <f t="shared" si="7"/>
        <v>0.79965888243320415</v>
      </c>
    </row>
    <row r="54" spans="1:4" x14ac:dyDescent="0.25">
      <c r="A54" s="216">
        <v>1.8</v>
      </c>
      <c r="B54" s="216">
        <f t="shared" si="5"/>
        <v>0.9</v>
      </c>
      <c r="C54" s="216">
        <f t="shared" si="6"/>
        <v>-0.20448188522377841</v>
      </c>
      <c r="D54" s="216">
        <f t="shared" si="7"/>
        <v>0.87646286779037563</v>
      </c>
    </row>
    <row r="55" spans="1:4" x14ac:dyDescent="0.25">
      <c r="A55" s="216">
        <v>2</v>
      </c>
      <c r="B55" s="216">
        <f t="shared" si="5"/>
        <v>1</v>
      </c>
      <c r="C55" s="216">
        <f t="shared" si="6"/>
        <v>-0.41614683654714241</v>
      </c>
      <c r="D55" s="216">
        <f t="shared" si="7"/>
        <v>0.90929742682568171</v>
      </c>
    </row>
    <row r="56" spans="1:4" x14ac:dyDescent="0.25">
      <c r="A56" s="216">
        <v>2.2000000000000002</v>
      </c>
      <c r="B56" s="216">
        <f t="shared" si="5"/>
        <v>1.1000000000000001</v>
      </c>
      <c r="C56" s="216">
        <f t="shared" si="6"/>
        <v>-0.64735122898088049</v>
      </c>
      <c r="D56" s="216">
        <f t="shared" si="7"/>
        <v>0.88934604420154917</v>
      </c>
    </row>
    <row r="57" spans="1:4" x14ac:dyDescent="0.25">
      <c r="A57" s="216">
        <v>2.4</v>
      </c>
      <c r="B57" s="216">
        <f t="shared" si="5"/>
        <v>1.2</v>
      </c>
      <c r="C57" s="216">
        <f t="shared" si="6"/>
        <v>-0.88487245864949449</v>
      </c>
      <c r="D57" s="216">
        <f t="shared" si="7"/>
        <v>0.8105558166613811</v>
      </c>
    </row>
    <row r="58" spans="1:4" x14ac:dyDescent="0.25">
      <c r="A58" s="216">
        <v>2.6</v>
      </c>
      <c r="B58" s="216">
        <f t="shared" si="5"/>
        <v>1.3</v>
      </c>
      <c r="C58" s="216">
        <f t="shared" si="6"/>
        <v>-1.1139553793796315</v>
      </c>
      <c r="D58" s="216">
        <f t="shared" si="7"/>
        <v>0.67015178336790349</v>
      </c>
    </row>
    <row r="59" spans="1:4" x14ac:dyDescent="0.25">
      <c r="A59" s="216">
        <v>2.8</v>
      </c>
      <c r="B59" s="216">
        <f t="shared" si="5"/>
        <v>1.4</v>
      </c>
      <c r="C59" s="216">
        <f t="shared" si="6"/>
        <v>-1.3191112769361213</v>
      </c>
      <c r="D59" s="216">
        <f t="shared" si="7"/>
        <v>0.46898341021826712</v>
      </c>
    </row>
    <row r="60" spans="1:4" x14ac:dyDescent="0.25">
      <c r="A60" s="216">
        <v>3</v>
      </c>
      <c r="B60" s="216">
        <f t="shared" si="5"/>
        <v>1.5</v>
      </c>
      <c r="C60" s="216">
        <f t="shared" si="6"/>
        <v>-1.4849887449006682</v>
      </c>
      <c r="D60" s="216">
        <f t="shared" si="7"/>
        <v>0.21168001208980081</v>
      </c>
    </row>
    <row r="61" spans="1:4" x14ac:dyDescent="0.25">
      <c r="A61" s="216">
        <v>3.2</v>
      </c>
      <c r="B61" s="216">
        <f t="shared" si="5"/>
        <v>1.6</v>
      </c>
      <c r="C61" s="216">
        <f t="shared" si="6"/>
        <v>-1.597271641271605</v>
      </c>
      <c r="D61" s="216">
        <f t="shared" si="7"/>
        <v>-9.3398629484128137E-2</v>
      </c>
    </row>
    <row r="62" spans="1:4" x14ac:dyDescent="0.25">
      <c r="A62" s="216">
        <v>3.4</v>
      </c>
      <c r="B62" s="216">
        <f t="shared" si="5"/>
        <v>1.7</v>
      </c>
      <c r="C62" s="216">
        <f t="shared" si="6"/>
        <v>-1.6435569273850839</v>
      </c>
      <c r="D62" s="216">
        <f t="shared" si="7"/>
        <v>-0.43441987344561306</v>
      </c>
    </row>
    <row r="63" spans="1:4" x14ac:dyDescent="0.25">
      <c r="A63" s="216">
        <v>3.6</v>
      </c>
      <c r="B63" s="216">
        <f t="shared" si="5"/>
        <v>1.8</v>
      </c>
      <c r="C63" s="216">
        <f t="shared" si="6"/>
        <v>-1.6141651494014646</v>
      </c>
      <c r="D63" s="216">
        <f t="shared" si="7"/>
        <v>-0.7965367979307344</v>
      </c>
    </row>
    <row r="64" spans="1:4" x14ac:dyDescent="0.25">
      <c r="A64" s="216">
        <v>3.8</v>
      </c>
      <c r="B64" s="216">
        <f t="shared" si="5"/>
        <v>1.9</v>
      </c>
      <c r="C64" s="216">
        <f t="shared" si="6"/>
        <v>-1.502838652637392</v>
      </c>
      <c r="D64" s="216">
        <f t="shared" si="7"/>
        <v>-1.1625299927911659</v>
      </c>
    </row>
    <row r="65" spans="1:4" x14ac:dyDescent="0.25">
      <c r="A65" s="216">
        <v>4</v>
      </c>
      <c r="B65" s="216">
        <f t="shared" si="5"/>
        <v>2</v>
      </c>
      <c r="C65" s="216">
        <f t="shared" si="6"/>
        <v>-1.3072872417272239</v>
      </c>
      <c r="D65" s="216">
        <f t="shared" si="7"/>
        <v>-1.5136049906158564</v>
      </c>
    </row>
    <row r="66" spans="1:4" x14ac:dyDescent="0.25">
      <c r="A66" s="216">
        <v>4.2</v>
      </c>
      <c r="B66" s="216">
        <f t="shared" si="5"/>
        <v>2.1</v>
      </c>
      <c r="C66" s="216">
        <f t="shared" si="6"/>
        <v>-1.0295477248154687</v>
      </c>
      <c r="D66" s="216">
        <f t="shared" si="7"/>
        <v>-1.8303091220685352</v>
      </c>
    </row>
    <row r="67" spans="1:4" x14ac:dyDescent="0.25">
      <c r="A67" s="216">
        <v>4.4000000000000004</v>
      </c>
      <c r="B67" s="216">
        <f t="shared" si="5"/>
        <v>2.2000000000000002</v>
      </c>
      <c r="C67" s="216">
        <f t="shared" si="6"/>
        <v>-0.6761323139525226</v>
      </c>
      <c r="D67" s="216">
        <f t="shared" si="7"/>
        <v>-2.0935245625569352</v>
      </c>
    </row>
    <row r="68" spans="1:4" x14ac:dyDescent="0.25">
      <c r="A68" s="216">
        <v>4.5999999999999996</v>
      </c>
      <c r="B68" s="216">
        <f t="shared" si="5"/>
        <v>2.2999999999999998</v>
      </c>
      <c r="C68" s="216">
        <f t="shared" si="6"/>
        <v>-0.25795081195062619</v>
      </c>
      <c r="D68" s="216">
        <f t="shared" si="7"/>
        <v>-2.2854893083569681</v>
      </c>
    </row>
    <row r="69" spans="1:4" x14ac:dyDescent="0.25">
      <c r="A69" s="216">
        <v>4.8</v>
      </c>
      <c r="B69" s="216">
        <f t="shared" si="5"/>
        <v>2.4</v>
      </c>
      <c r="C69" s="216">
        <f t="shared" si="6"/>
        <v>0.20999756025467134</v>
      </c>
      <c r="D69" s="216">
        <f t="shared" si="7"/>
        <v>-2.3907950612060174</v>
      </c>
    </row>
    <row r="70" spans="1:4" x14ac:dyDescent="0.25">
      <c r="A70" s="216">
        <v>5</v>
      </c>
      <c r="B70" s="216">
        <f t="shared" si="5"/>
        <v>2.5</v>
      </c>
      <c r="C70" s="216">
        <f t="shared" si="6"/>
        <v>0.70915546365806559</v>
      </c>
      <c r="D70" s="216">
        <f t="shared" si="7"/>
        <v>-2.3973106866578462</v>
      </c>
    </row>
    <row r="71" spans="1:4" x14ac:dyDescent="0.25">
      <c r="A71" s="216">
        <v>5.2</v>
      </c>
      <c r="B71" s="216">
        <f t="shared" si="5"/>
        <v>2.6</v>
      </c>
      <c r="C71" s="216">
        <f t="shared" si="6"/>
        <v>1.2181433453809805</v>
      </c>
      <c r="D71" s="216">
        <f t="shared" si="7"/>
        <v>-2.2969821048723982</v>
      </c>
    </row>
    <row r="72" spans="1:4" x14ac:dyDescent="0.25">
      <c r="A72" s="216">
        <v>5.4</v>
      </c>
      <c r="B72" s="216">
        <f t="shared" si="5"/>
        <v>2.7</v>
      </c>
      <c r="C72" s="216">
        <f t="shared" si="6"/>
        <v>1.7136707650451137</v>
      </c>
      <c r="D72" s="216">
        <f t="shared" si="7"/>
        <v>-2.0864641164011655</v>
      </c>
    </row>
    <row r="73" spans="1:4" x14ac:dyDescent="0.25">
      <c r="A73" s="216">
        <v>5.6</v>
      </c>
      <c r="B73" s="216">
        <f t="shared" si="5"/>
        <v>2.8</v>
      </c>
      <c r="C73" s="216">
        <f t="shared" si="6"/>
        <v>2.1715844598286989</v>
      </c>
      <c r="D73" s="216">
        <f t="shared" si="7"/>
        <v>-1.7675465860425004</v>
      </c>
    </row>
    <row r="74" spans="1:4" x14ac:dyDescent="0.25">
      <c r="A74" s="216">
        <v>5.8</v>
      </c>
      <c r="B74" s="216">
        <f t="shared" si="5"/>
        <v>2.9</v>
      </c>
      <c r="C74" s="216">
        <f t="shared" si="6"/>
        <v>2.5680065991298249</v>
      </c>
      <c r="D74" s="216">
        <f t="shared" si="7"/>
        <v>-1.3473463202998963</v>
      </c>
    </row>
    <row r="75" spans="1:4" x14ac:dyDescent="0.25">
      <c r="A75" s="216">
        <v>6</v>
      </c>
      <c r="B75" s="216">
        <f t="shared" si="5"/>
        <v>3</v>
      </c>
      <c r="C75" s="216">
        <f t="shared" si="6"/>
        <v>2.880510859951098</v>
      </c>
      <c r="D75" s="216">
        <f t="shared" si="7"/>
        <v>-0.83824649459677758</v>
      </c>
    </row>
    <row r="76" spans="1:4" x14ac:dyDescent="0.25">
      <c r="A76" s="216">
        <v>6.2</v>
      </c>
      <c r="B76" s="216">
        <f t="shared" si="5"/>
        <v>3.1</v>
      </c>
      <c r="C76" s="216">
        <f t="shared" si="6"/>
        <v>3.0892805007719741</v>
      </c>
      <c r="D76" s="216">
        <f t="shared" si="7"/>
        <v>-0.25757714873423881</v>
      </c>
    </row>
    <row r="77" spans="1:4" x14ac:dyDescent="0.25">
      <c r="A77" s="216">
        <v>6.4</v>
      </c>
      <c r="B77" s="216">
        <f t="shared" ref="B77:B95" si="8">0.5*A77</f>
        <v>3.2</v>
      </c>
      <c r="C77" s="216">
        <f t="shared" ref="C77:C95" si="9">B77*COS(A77)</f>
        <v>3.1781917400262163</v>
      </c>
      <c r="D77" s="216">
        <f t="shared" ref="D77:D95" si="10">B77*SIN(A77)</f>
        <v>0.37295745552157966</v>
      </c>
    </row>
    <row r="78" spans="1:4" x14ac:dyDescent="0.25">
      <c r="A78" s="216">
        <v>6.6</v>
      </c>
      <c r="B78" s="216">
        <f t="shared" si="8"/>
        <v>3.3</v>
      </c>
      <c r="C78" s="216">
        <f t="shared" si="9"/>
        <v>3.1357675534631477</v>
      </c>
      <c r="D78" s="216">
        <f t="shared" si="10"/>
        <v>1.0280864995941468</v>
      </c>
    </row>
    <row r="79" spans="1:4" x14ac:dyDescent="0.25">
      <c r="A79" s="216">
        <v>6.8</v>
      </c>
      <c r="B79" s="216">
        <f t="shared" si="8"/>
        <v>3.4</v>
      </c>
      <c r="C79" s="216">
        <f t="shared" si="9"/>
        <v>2.955951467189406</v>
      </c>
      <c r="D79" s="216">
        <f t="shared" si="10"/>
        <v>1.6799853938712677</v>
      </c>
    </row>
    <row r="80" spans="1:4" x14ac:dyDescent="0.25">
      <c r="A80" s="216">
        <v>7</v>
      </c>
      <c r="B80" s="216">
        <f t="shared" si="8"/>
        <v>3.5</v>
      </c>
      <c r="C80" s="216">
        <f t="shared" si="9"/>
        <v>2.638657890201566</v>
      </c>
      <c r="D80" s="216">
        <f t="shared" si="10"/>
        <v>2.2994530955157617</v>
      </c>
    </row>
    <row r="81" spans="1:4" x14ac:dyDescent="0.25">
      <c r="A81" s="216">
        <v>7.2</v>
      </c>
      <c r="B81" s="216">
        <f t="shared" si="8"/>
        <v>3.6</v>
      </c>
      <c r="C81" s="216">
        <f t="shared" si="9"/>
        <v>2.1900647323161166</v>
      </c>
      <c r="D81" s="216">
        <f t="shared" si="10"/>
        <v>2.8572043098569511</v>
      </c>
    </row>
    <row r="82" spans="1:4" x14ac:dyDescent="0.25">
      <c r="A82" s="216">
        <v>7.4</v>
      </c>
      <c r="B82" s="216">
        <f t="shared" si="8"/>
        <v>3.7</v>
      </c>
      <c r="C82" s="216">
        <f t="shared" si="9"/>
        <v>1.6226251120252444</v>
      </c>
      <c r="D82" s="216">
        <f t="shared" si="10"/>
        <v>3.3252199545030199</v>
      </c>
    </row>
    <row r="83" spans="1:4" x14ac:dyDescent="0.25">
      <c r="A83" s="216">
        <v>7.6</v>
      </c>
      <c r="B83" s="216">
        <f t="shared" si="8"/>
        <v>3.8</v>
      </c>
      <c r="C83" s="216">
        <f t="shared" si="9"/>
        <v>0.9547874018125716</v>
      </c>
      <c r="D83" s="216">
        <f t="shared" si="10"/>
        <v>3.6780947537196478</v>
      </c>
    </row>
    <row r="84" spans="1:4" x14ac:dyDescent="0.25">
      <c r="A84" s="216">
        <v>7.8</v>
      </c>
      <c r="B84" s="216">
        <f t="shared" si="8"/>
        <v>3.9</v>
      </c>
      <c r="C84" s="216">
        <f t="shared" si="9"/>
        <v>0.21042614019433403</v>
      </c>
      <c r="D84" s="216">
        <f t="shared" si="10"/>
        <v>3.8943190469609594</v>
      </c>
    </row>
    <row r="85" spans="1:4" x14ac:dyDescent="0.25">
      <c r="A85" s="216">
        <v>8</v>
      </c>
      <c r="B85" s="216">
        <f t="shared" si="8"/>
        <v>4</v>
      </c>
      <c r="C85" s="216">
        <f t="shared" si="9"/>
        <v>-0.58200013523445415</v>
      </c>
      <c r="D85" s="216">
        <f t="shared" si="10"/>
        <v>3.9574329864935271</v>
      </c>
    </row>
    <row r="86" spans="1:4" x14ac:dyDescent="0.25">
      <c r="A86" s="216">
        <v>8.1999999999999993</v>
      </c>
      <c r="B86" s="216">
        <f t="shared" si="8"/>
        <v>4.0999999999999996</v>
      </c>
      <c r="C86" s="216">
        <f t="shared" si="9"/>
        <v>-1.3905349300337213</v>
      </c>
      <c r="D86" s="216">
        <f t="shared" si="10"/>
        <v>3.8569952823870697</v>
      </c>
    </row>
    <row r="87" spans="1:4" x14ac:dyDescent="0.25">
      <c r="A87" s="216">
        <v>8.4</v>
      </c>
      <c r="B87" s="216">
        <f t="shared" si="8"/>
        <v>4.2</v>
      </c>
      <c r="C87" s="216">
        <f t="shared" si="9"/>
        <v>-2.1810123472900793</v>
      </c>
      <c r="D87" s="216">
        <f t="shared" si="10"/>
        <v>3.5893154139707781</v>
      </c>
    </row>
    <row r="88" spans="1:4" x14ac:dyDescent="0.25">
      <c r="A88" s="216">
        <v>8.6</v>
      </c>
      <c r="B88" s="216">
        <f t="shared" si="8"/>
        <v>4.3</v>
      </c>
      <c r="C88" s="216">
        <f t="shared" si="9"/>
        <v>-2.9184962034760535</v>
      </c>
      <c r="D88" s="216">
        <f t="shared" si="10"/>
        <v>3.1579075208586871</v>
      </c>
    </row>
    <row r="89" spans="1:4" x14ac:dyDescent="0.25">
      <c r="A89" s="216">
        <v>8.8000000000000007</v>
      </c>
      <c r="B89" s="216">
        <f t="shared" si="8"/>
        <v>4.4000000000000004</v>
      </c>
      <c r="C89" s="216">
        <f t="shared" si="9"/>
        <v>-3.5688092618712868</v>
      </c>
      <c r="D89" s="216">
        <f t="shared" si="10"/>
        <v>2.5736356487237515</v>
      </c>
    </row>
    <row r="90" spans="1:4" x14ac:dyDescent="0.25">
      <c r="A90" s="216">
        <v>9</v>
      </c>
      <c r="B90" s="216">
        <f t="shared" si="8"/>
        <v>4.5</v>
      </c>
      <c r="C90" s="216">
        <f t="shared" si="9"/>
        <v>-4.1000861784810461</v>
      </c>
      <c r="D90" s="216">
        <f t="shared" si="10"/>
        <v>1.8545331835879046</v>
      </c>
    </row>
    <row r="91" spans="1:4" x14ac:dyDescent="0.25">
      <c r="A91" s="216">
        <v>9.1999999999999993</v>
      </c>
      <c r="B91" s="216">
        <f t="shared" si="8"/>
        <v>4.5999999999999996</v>
      </c>
      <c r="C91" s="216">
        <f t="shared" si="9"/>
        <v>-4.4842806584591521</v>
      </c>
      <c r="D91" s="216">
        <f t="shared" si="10"/>
        <v>1.025293604861139</v>
      </c>
    </row>
    <row r="92" spans="1:4" x14ac:dyDescent="0.25">
      <c r="A92" s="216">
        <v>9.4</v>
      </c>
      <c r="B92" s="216">
        <f t="shared" si="8"/>
        <v>4.7</v>
      </c>
      <c r="C92" s="216">
        <f t="shared" si="9"/>
        <v>-4.698557297565471</v>
      </c>
      <c r="D92" s="216">
        <f t="shared" si="10"/>
        <v>0.1164444996307815</v>
      </c>
    </row>
    <row r="93" spans="1:4" x14ac:dyDescent="0.25">
      <c r="A93" s="216">
        <v>9.6</v>
      </c>
      <c r="B93" s="216">
        <f t="shared" si="8"/>
        <v>4.8</v>
      </c>
      <c r="C93" s="216">
        <f t="shared" si="9"/>
        <v>-4.726501707811809</v>
      </c>
      <c r="D93" s="216">
        <f t="shared" si="10"/>
        <v>-0.83676854987030225</v>
      </c>
    </row>
    <row r="94" spans="1:4" x14ac:dyDescent="0.25">
      <c r="A94" s="216">
        <v>9.8000000000000007</v>
      </c>
      <c r="B94" s="216">
        <f t="shared" si="8"/>
        <v>4.9000000000000004</v>
      </c>
      <c r="C94" s="216">
        <f t="shared" si="9"/>
        <v>-4.559088733313291</v>
      </c>
      <c r="D94" s="216">
        <f t="shared" si="10"/>
        <v>-1.7957477333344491</v>
      </c>
    </row>
    <row r="95" spans="1:4" x14ac:dyDescent="0.25">
      <c r="A95" s="216">
        <v>10</v>
      </c>
      <c r="B95" s="216">
        <f t="shared" si="8"/>
        <v>5</v>
      </c>
      <c r="C95" s="216">
        <f t="shared" si="9"/>
        <v>-4.1953576453822619</v>
      </c>
      <c r="D95" s="216">
        <f t="shared" si="10"/>
        <v>-2.7201055544468487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D18" sqref="D17:D18"/>
    </sheetView>
  </sheetViews>
  <sheetFormatPr defaultRowHeight="15" x14ac:dyDescent="0.25"/>
  <sheetData>
    <row r="1" spans="1:3" x14ac:dyDescent="0.25">
      <c r="A1" s="219" t="s">
        <v>223</v>
      </c>
      <c r="B1" s="219" t="s">
        <v>210</v>
      </c>
      <c r="C1" s="219" t="s">
        <v>211</v>
      </c>
    </row>
    <row r="2" spans="1:3" x14ac:dyDescent="0.25">
      <c r="A2" s="216">
        <v>0</v>
      </c>
      <c r="B2" s="216">
        <f>2*(COS(A2))^3</f>
        <v>2</v>
      </c>
      <c r="C2" s="216">
        <f>2*(SIN(A2))^3</f>
        <v>0</v>
      </c>
    </row>
    <row r="3" spans="1:3" x14ac:dyDescent="0.25">
      <c r="A3" s="216">
        <v>0.2</v>
      </c>
      <c r="B3" s="216">
        <f t="shared" ref="B3:B37" si="0">2*(COS(A3))^3</f>
        <v>1.8827676742167017</v>
      </c>
      <c r="C3" s="216">
        <f t="shared" ref="C3:C36" si="1">2*(SIN(A3))^3</f>
        <v>1.5682759495074142E-2</v>
      </c>
    </row>
    <row r="4" spans="1:3" x14ac:dyDescent="0.25">
      <c r="A4" s="216">
        <v>0.4</v>
      </c>
      <c r="B4" s="216">
        <f t="shared" si="0"/>
        <v>1.5627703682426646</v>
      </c>
      <c r="C4" s="216">
        <f t="shared" si="1"/>
        <v>0.11810797047936258</v>
      </c>
    </row>
    <row r="5" spans="1:3" x14ac:dyDescent="0.25">
      <c r="A5" s="216">
        <v>0.6</v>
      </c>
      <c r="B5" s="216">
        <f t="shared" si="0"/>
        <v>1.1244023750179739</v>
      </c>
      <c r="C5" s="216">
        <f t="shared" si="1"/>
        <v>0.36003989465345548</v>
      </c>
    </row>
    <row r="6" spans="1:3" x14ac:dyDescent="0.25">
      <c r="A6" s="216">
        <v>0.8</v>
      </c>
      <c r="B6" s="216">
        <f t="shared" si="0"/>
        <v>0.67636320625012525</v>
      </c>
      <c r="C6" s="216">
        <f t="shared" si="1"/>
        <v>0.73830254607370882</v>
      </c>
    </row>
    <row r="7" spans="1:3" x14ac:dyDescent="0.25">
      <c r="A7" s="216">
        <v>1</v>
      </c>
      <c r="B7" s="216">
        <f t="shared" si="0"/>
        <v>0.31545721050198694</v>
      </c>
      <c r="C7" s="216">
        <f t="shared" si="1"/>
        <v>1.1916464731819112</v>
      </c>
    </row>
    <row r="8" spans="1:3" x14ac:dyDescent="0.25">
      <c r="A8" s="216">
        <v>1.2</v>
      </c>
      <c r="B8" s="216">
        <f t="shared" si="0"/>
        <v>9.5157423547936895E-2</v>
      </c>
      <c r="C8" s="216">
        <f t="shared" si="1"/>
        <v>1.6193188505982654</v>
      </c>
    </row>
    <row r="9" spans="1:3" x14ac:dyDescent="0.25">
      <c r="A9" s="216">
        <v>1.4</v>
      </c>
      <c r="B9" s="216">
        <f t="shared" si="0"/>
        <v>9.8203036800116363E-3</v>
      </c>
      <c r="C9" s="216">
        <f t="shared" si="1"/>
        <v>1.9139624811894842</v>
      </c>
    </row>
    <row r="10" spans="1:3" x14ac:dyDescent="0.25">
      <c r="A10" s="216">
        <v>1.6</v>
      </c>
      <c r="B10" s="216">
        <f t="shared" si="0"/>
        <v>-4.9791732209805108E-5</v>
      </c>
      <c r="C10" s="216">
        <f t="shared" si="1"/>
        <v>1.9974427089801778</v>
      </c>
    </row>
    <row r="11" spans="1:3" x14ac:dyDescent="0.25">
      <c r="A11" s="216">
        <v>1.8</v>
      </c>
      <c r="B11" s="216">
        <f t="shared" si="0"/>
        <v>-2.3456704068313416E-2</v>
      </c>
      <c r="C11" s="216">
        <f t="shared" si="1"/>
        <v>1.8471536900952863</v>
      </c>
    </row>
    <row r="12" spans="1:3" x14ac:dyDescent="0.25">
      <c r="A12" s="216">
        <v>2</v>
      </c>
      <c r="B12" s="216">
        <f t="shared" si="0"/>
        <v>-0.1441351114955306</v>
      </c>
      <c r="C12" s="216">
        <f t="shared" si="1"/>
        <v>1.5036538893379856</v>
      </c>
    </row>
    <row r="13" spans="1:3" x14ac:dyDescent="0.25">
      <c r="A13" s="216">
        <v>2.2000000000000002</v>
      </c>
      <c r="B13" s="216">
        <f t="shared" si="0"/>
        <v>-0.40763537990375404</v>
      </c>
      <c r="C13" s="216">
        <f t="shared" si="1"/>
        <v>1.0569739239726959</v>
      </c>
    </row>
    <row r="14" spans="1:3" x14ac:dyDescent="0.25">
      <c r="A14" s="216">
        <v>2.4</v>
      </c>
      <c r="B14" s="216">
        <f t="shared" si="0"/>
        <v>-0.80191491604574072</v>
      </c>
      <c r="C14" s="216">
        <f t="shared" si="1"/>
        <v>0.61636083890214988</v>
      </c>
    </row>
    <row r="15" spans="1:3" x14ac:dyDescent="0.25">
      <c r="A15" s="216">
        <v>2.6</v>
      </c>
      <c r="B15" s="216">
        <f t="shared" si="0"/>
        <v>-1.2583554197720963</v>
      </c>
      <c r="C15" s="216">
        <f t="shared" si="1"/>
        <v>0.27398038504489375</v>
      </c>
    </row>
    <row r="16" spans="1:3" x14ac:dyDescent="0.25">
      <c r="A16" s="216">
        <v>2.8</v>
      </c>
      <c r="B16" s="216">
        <f t="shared" si="0"/>
        <v>-1.6729778380613294</v>
      </c>
      <c r="C16" s="216">
        <f t="shared" si="1"/>
        <v>7.5182771189717168E-2</v>
      </c>
    </row>
    <row r="17" spans="1:3" x14ac:dyDescent="0.25">
      <c r="A17" s="216">
        <v>3</v>
      </c>
      <c r="B17" s="216">
        <f t="shared" si="0"/>
        <v>-1.9405538758430065</v>
      </c>
      <c r="C17" s="216">
        <f t="shared" si="1"/>
        <v>5.6207694689225478E-3</v>
      </c>
    </row>
    <row r="18" spans="1:3" x14ac:dyDescent="0.25">
      <c r="A18" s="216">
        <v>3.2</v>
      </c>
      <c r="B18" s="216">
        <f t="shared" si="0"/>
        <v>-1.9897860915891932</v>
      </c>
      <c r="C18" s="216">
        <f t="shared" si="1"/>
        <v>-3.9782452987987475E-4</v>
      </c>
    </row>
    <row r="19" spans="1:3" x14ac:dyDescent="0.25">
      <c r="A19" s="216">
        <v>3.4</v>
      </c>
      <c r="B19" s="216">
        <f t="shared" si="0"/>
        <v>-1.8073301148827918</v>
      </c>
      <c r="C19" s="216">
        <f t="shared" si="1"/>
        <v>-3.3374309243475508E-2</v>
      </c>
    </row>
    <row r="20" spans="1:3" x14ac:dyDescent="0.25">
      <c r="A20" s="216">
        <v>3.6</v>
      </c>
      <c r="B20" s="216">
        <f t="shared" si="0"/>
        <v>-1.442302577728888</v>
      </c>
      <c r="C20" s="216">
        <f t="shared" si="1"/>
        <v>-0.17331254990903297</v>
      </c>
    </row>
    <row r="21" spans="1:3" x14ac:dyDescent="0.25">
      <c r="A21" s="216">
        <v>3.8</v>
      </c>
      <c r="B21" s="216">
        <f t="shared" si="0"/>
        <v>-0.98970613469768032</v>
      </c>
      <c r="C21" s="216">
        <f t="shared" si="1"/>
        <v>-0.45812257358174036</v>
      </c>
    </row>
    <row r="22" spans="1:3" x14ac:dyDescent="0.25">
      <c r="A22" s="216">
        <v>4</v>
      </c>
      <c r="B22" s="216">
        <f t="shared" si="0"/>
        <v>-0.55853845192917195</v>
      </c>
      <c r="C22" s="216">
        <f t="shared" si="1"/>
        <v>-0.86691728396167478</v>
      </c>
    </row>
    <row r="23" spans="1:3" x14ac:dyDescent="0.25">
      <c r="A23" s="216">
        <v>4.2</v>
      </c>
      <c r="B23" s="216">
        <f t="shared" si="0"/>
        <v>-0.23567393926054675</v>
      </c>
      <c r="C23" s="216">
        <f t="shared" si="1"/>
        <v>-1.3241751822309511</v>
      </c>
    </row>
    <row r="24" spans="1:3" x14ac:dyDescent="0.25">
      <c r="A24" s="216">
        <v>4.4000000000000004</v>
      </c>
      <c r="B24" s="216">
        <f t="shared" si="0"/>
        <v>-5.8057326147404185E-2</v>
      </c>
      <c r="C24" s="216">
        <f t="shared" si="1"/>
        <v>-1.723439868187886</v>
      </c>
    </row>
    <row r="25" spans="1:3" x14ac:dyDescent="0.25">
      <c r="A25" s="216">
        <v>4.5999999999999996</v>
      </c>
      <c r="B25" s="216">
        <f t="shared" si="0"/>
        <v>-2.8213514280579811E-3</v>
      </c>
      <c r="C25" s="216">
        <f t="shared" si="1"/>
        <v>-1.9623843401722487</v>
      </c>
    </row>
    <row r="26" spans="1:3" x14ac:dyDescent="0.25">
      <c r="A26" s="216">
        <v>4.8</v>
      </c>
      <c r="B26" s="216">
        <f t="shared" si="0"/>
        <v>1.3397970522920995E-3</v>
      </c>
      <c r="C26" s="216">
        <f t="shared" si="1"/>
        <v>-1.9770758015283998</v>
      </c>
    </row>
    <row r="27" spans="1:3" x14ac:dyDescent="0.25">
      <c r="A27" s="216">
        <v>5</v>
      </c>
      <c r="B27" s="216">
        <f t="shared" si="0"/>
        <v>4.5649321765428755E-2</v>
      </c>
      <c r="C27" s="216">
        <f t="shared" si="1"/>
        <v>-1.763530332073266</v>
      </c>
    </row>
    <row r="28" spans="1:3" x14ac:dyDescent="0.25">
      <c r="A28" s="216">
        <v>5.2</v>
      </c>
      <c r="B28" s="216">
        <f t="shared" si="0"/>
        <v>0.20568619435865801</v>
      </c>
      <c r="C28" s="216">
        <f t="shared" si="1"/>
        <v>-1.3790588097299512</v>
      </c>
    </row>
    <row r="29" spans="1:3" x14ac:dyDescent="0.25">
      <c r="A29" s="216">
        <v>5.4</v>
      </c>
      <c r="B29" s="216">
        <f t="shared" si="0"/>
        <v>0.51135306873283515</v>
      </c>
      <c r="C29" s="216">
        <f t="shared" si="1"/>
        <v>-0.92293573813474683</v>
      </c>
    </row>
    <row r="30" spans="1:3" x14ac:dyDescent="0.25">
      <c r="A30" s="216">
        <v>5.6</v>
      </c>
      <c r="B30" s="216">
        <f t="shared" si="0"/>
        <v>0.9330095240596924</v>
      </c>
      <c r="C30" s="216">
        <f t="shared" si="1"/>
        <v>-0.50311644001773059</v>
      </c>
    </row>
    <row r="31" spans="1:3" x14ac:dyDescent="0.25">
      <c r="A31" s="216">
        <v>5.8</v>
      </c>
      <c r="B31" s="216">
        <f t="shared" si="0"/>
        <v>1.3887510753762158</v>
      </c>
      <c r="C31" s="216">
        <f t="shared" si="1"/>
        <v>-0.20057357888531951</v>
      </c>
    </row>
    <row r="32" spans="1:3" x14ac:dyDescent="0.25">
      <c r="A32" s="216">
        <v>6</v>
      </c>
      <c r="B32" s="216">
        <f t="shared" si="0"/>
        <v>1.7704137840975886</v>
      </c>
      <c r="C32" s="216">
        <f t="shared" si="1"/>
        <v>-4.3629623912550757E-2</v>
      </c>
    </row>
    <row r="33" spans="1:3" x14ac:dyDescent="0.25">
      <c r="A33" s="216">
        <v>6.2</v>
      </c>
      <c r="B33" s="216">
        <f t="shared" si="0"/>
        <v>1.9793242420043511</v>
      </c>
      <c r="C33" s="216">
        <f t="shared" si="1"/>
        <v>-1.1472733579337257E-3</v>
      </c>
    </row>
    <row r="34" spans="1:3" x14ac:dyDescent="0.25">
      <c r="A34" s="216">
        <v>6.4</v>
      </c>
      <c r="B34" s="216">
        <f t="shared" si="0"/>
        <v>1.959387551485724</v>
      </c>
      <c r="C34" s="216">
        <f t="shared" si="1"/>
        <v>3.1663428657919359E-3</v>
      </c>
    </row>
    <row r="35" spans="1:3" x14ac:dyDescent="0.25">
      <c r="A35" s="216">
        <v>6.6</v>
      </c>
      <c r="B35" s="216">
        <f t="shared" si="0"/>
        <v>1.7160097938450132</v>
      </c>
      <c r="C35" s="216">
        <f t="shared" si="1"/>
        <v>6.04751765165146E-2</v>
      </c>
    </row>
    <row r="36" spans="1:3" x14ac:dyDescent="0.25">
      <c r="A36" s="216">
        <v>6.8</v>
      </c>
      <c r="B36" s="216">
        <f t="shared" si="0"/>
        <v>1.314271657190579</v>
      </c>
      <c r="C36" s="216">
        <f t="shared" si="1"/>
        <v>0.24127357663657764</v>
      </c>
    </row>
    <row r="37" spans="1:3" x14ac:dyDescent="0.25">
      <c r="A37" s="216">
        <v>7</v>
      </c>
      <c r="B37" s="216">
        <f t="shared" si="0"/>
        <v>0.8569887514028226</v>
      </c>
      <c r="C37" s="216">
        <f>2*(SIN(A37))^3</f>
        <v>0.5671520788101555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B2" sqref="B2"/>
    </sheetView>
  </sheetViews>
  <sheetFormatPr defaultRowHeight="15" x14ac:dyDescent="0.25"/>
  <sheetData>
    <row r="1" spans="1:5" x14ac:dyDescent="0.25">
      <c r="A1" s="219" t="s">
        <v>222</v>
      </c>
      <c r="B1" s="219" t="s">
        <v>223</v>
      </c>
      <c r="C1" s="219" t="s">
        <v>224</v>
      </c>
      <c r="D1" s="219" t="s">
        <v>210</v>
      </c>
      <c r="E1" s="219" t="s">
        <v>211</v>
      </c>
    </row>
    <row r="2" spans="1:5" x14ac:dyDescent="0.25">
      <c r="A2" s="216">
        <v>0</v>
      </c>
      <c r="B2" s="216">
        <f>A2*3.1415926535/180</f>
        <v>0</v>
      </c>
      <c r="C2" s="216">
        <f>COS(B2)-0.5</f>
        <v>0.5</v>
      </c>
      <c r="D2" s="216">
        <f>C2*COS(B2)</f>
        <v>0.5</v>
      </c>
      <c r="E2" s="216">
        <f>C2*SIN(B2)</f>
        <v>0</v>
      </c>
    </row>
    <row r="3" spans="1:5" x14ac:dyDescent="0.25">
      <c r="A3" s="216">
        <v>10</v>
      </c>
      <c r="B3" s="216">
        <f t="shared" ref="B3:B38" si="0">A3*3.1415926535/180</f>
        <v>0.17453292519444444</v>
      </c>
      <c r="C3" s="216">
        <f t="shared" ref="C3:C38" si="1">COS(B3)-0.5</f>
        <v>0.48480775301307433</v>
      </c>
      <c r="D3" s="216">
        <f t="shared" ref="D3:D38" si="2">C3*COS(B3)</f>
        <v>0.47744243388812324</v>
      </c>
      <c r="E3" s="216">
        <f t="shared" ref="E3:E38" si="3">C3*SIN(B3)</f>
        <v>8.4185982827137892E-2</v>
      </c>
    </row>
    <row r="4" spans="1:5" x14ac:dyDescent="0.25">
      <c r="A4" s="216">
        <v>20</v>
      </c>
      <c r="B4" s="216">
        <f t="shared" si="0"/>
        <v>0.34906585038888888</v>
      </c>
      <c r="C4" s="216">
        <f t="shared" si="1"/>
        <v>0.4396926207893207</v>
      </c>
      <c r="D4" s="216">
        <f t="shared" si="2"/>
        <v>0.41317591117124169</v>
      </c>
      <c r="E4" s="216">
        <f t="shared" si="3"/>
        <v>0.15038373317748011</v>
      </c>
    </row>
    <row r="5" spans="1:5" x14ac:dyDescent="0.25">
      <c r="A5" s="216">
        <v>30</v>
      </c>
      <c r="B5" s="216">
        <f t="shared" si="0"/>
        <v>0.52359877558333334</v>
      </c>
      <c r="C5" s="216">
        <f t="shared" si="1"/>
        <v>0.36602540379192139</v>
      </c>
      <c r="D5" s="216">
        <f t="shared" si="2"/>
        <v>0.31698729811699977</v>
      </c>
      <c r="E5" s="216">
        <f t="shared" si="3"/>
        <v>0.18301270189121682</v>
      </c>
    </row>
    <row r="6" spans="1:5" x14ac:dyDescent="0.25">
      <c r="A6" s="216">
        <v>40</v>
      </c>
      <c r="B6" s="216">
        <f t="shared" si="0"/>
        <v>0.69813170077777775</v>
      </c>
      <c r="C6" s="216">
        <f t="shared" si="1"/>
        <v>0.26604444313180431</v>
      </c>
      <c r="D6" s="216">
        <f t="shared" si="2"/>
        <v>0.203801867287214</v>
      </c>
      <c r="E6" s="216">
        <f t="shared" si="3"/>
        <v>0.17101007166701226</v>
      </c>
    </row>
    <row r="7" spans="1:5" x14ac:dyDescent="0.25">
      <c r="A7" s="216">
        <v>50</v>
      </c>
      <c r="B7" s="216">
        <f t="shared" si="0"/>
        <v>0.87266462597222216</v>
      </c>
      <c r="C7" s="216">
        <f t="shared" si="1"/>
        <v>0.14278760970564652</v>
      </c>
      <c r="D7" s="216">
        <f t="shared" si="2"/>
        <v>9.1782106338275299E-2</v>
      </c>
      <c r="E7" s="216">
        <f t="shared" si="3"/>
        <v>0.10938165495896268</v>
      </c>
    </row>
    <row r="8" spans="1:5" x14ac:dyDescent="0.25">
      <c r="A8" s="216">
        <v>60</v>
      </c>
      <c r="B8" s="216">
        <f t="shared" si="0"/>
        <v>1.0471975511666667</v>
      </c>
      <c r="C8" s="216">
        <f t="shared" si="1"/>
        <v>2.5921043089738305E-11</v>
      </c>
      <c r="D8" s="216">
        <f t="shared" si="2"/>
        <v>1.2960521545541052E-11</v>
      </c>
      <c r="E8" s="216">
        <f t="shared" si="3"/>
        <v>2.2448281807916526E-11</v>
      </c>
    </row>
    <row r="9" spans="1:5" x14ac:dyDescent="0.25">
      <c r="A9" s="216">
        <v>70</v>
      </c>
      <c r="B9" s="216">
        <f t="shared" si="0"/>
        <v>1.221730476361111</v>
      </c>
      <c r="C9" s="216">
        <f t="shared" si="1"/>
        <v>-0.15797985664151748</v>
      </c>
      <c r="D9" s="216">
        <f t="shared" si="2"/>
        <v>-5.4032293216284326E-2</v>
      </c>
      <c r="E9" s="216">
        <f t="shared" si="3"/>
        <v>-0.14845250551696285</v>
      </c>
    </row>
    <row r="10" spans="1:5" x14ac:dyDescent="0.25">
      <c r="A10" s="216">
        <v>80</v>
      </c>
      <c r="B10" s="216">
        <f t="shared" si="0"/>
        <v>1.3962634015555555</v>
      </c>
      <c r="C10" s="216">
        <f t="shared" si="1"/>
        <v>-0.3263518222937678</v>
      </c>
      <c r="D10" s="216">
        <f t="shared" si="2"/>
        <v>-5.6670399232420905E-2</v>
      </c>
      <c r="E10" s="216">
        <f t="shared" si="3"/>
        <v>-0.32139380480230328</v>
      </c>
    </row>
    <row r="11" spans="1:5" x14ac:dyDescent="0.25">
      <c r="A11" s="216">
        <v>90</v>
      </c>
      <c r="B11" s="216">
        <f t="shared" si="0"/>
        <v>1.57079632675</v>
      </c>
      <c r="C11" s="216">
        <f t="shared" si="1"/>
        <v>-0.49999999995510341</v>
      </c>
      <c r="D11" s="216">
        <f t="shared" si="2"/>
        <v>-2.2448296095406484E-11</v>
      </c>
      <c r="E11" s="216">
        <f t="shared" si="3"/>
        <v>-0.49999999995510341</v>
      </c>
    </row>
    <row r="12" spans="1:5" x14ac:dyDescent="0.25">
      <c r="A12" s="216">
        <v>100</v>
      </c>
      <c r="B12" s="216">
        <f t="shared" si="0"/>
        <v>1.7453292519444443</v>
      </c>
      <c r="C12" s="216">
        <f t="shared" si="1"/>
        <v>-0.67364817761780293</v>
      </c>
      <c r="D12" s="216">
        <f t="shared" si="2"/>
        <v>0.11697777839888553</v>
      </c>
      <c r="E12" s="216">
        <f t="shared" si="3"/>
        <v>-0.66341394812639276</v>
      </c>
    </row>
    <row r="13" spans="1:5" x14ac:dyDescent="0.25">
      <c r="A13" s="216">
        <v>110</v>
      </c>
      <c r="B13" s="216">
        <f t="shared" si="0"/>
        <v>1.9198621771388888</v>
      </c>
      <c r="C13" s="216">
        <f t="shared" si="1"/>
        <v>-0.84202014327410435</v>
      </c>
      <c r="D13" s="216">
        <f t="shared" si="2"/>
        <v>0.28798785004229105</v>
      </c>
      <c r="E13" s="216">
        <f t="shared" si="3"/>
        <v>-0.79124011520357218</v>
      </c>
    </row>
    <row r="14" spans="1:5" x14ac:dyDescent="0.25">
      <c r="A14" s="216">
        <v>120</v>
      </c>
      <c r="B14" s="216">
        <f t="shared" si="0"/>
        <v>2.0943951023333334</v>
      </c>
      <c r="C14" s="216">
        <f t="shared" si="1"/>
        <v>-0.99999999994815791</v>
      </c>
      <c r="D14" s="216">
        <f t="shared" si="2"/>
        <v>0.49999999992223682</v>
      </c>
      <c r="E14" s="216">
        <f t="shared" si="3"/>
        <v>-0.86602540376947312</v>
      </c>
    </row>
    <row r="15" spans="1:5" x14ac:dyDescent="0.25">
      <c r="A15" s="216">
        <v>130</v>
      </c>
      <c r="B15" s="216">
        <f t="shared" si="0"/>
        <v>2.2689280275277777</v>
      </c>
      <c r="C15" s="216">
        <f t="shared" si="1"/>
        <v>-1.1427876096368608</v>
      </c>
      <c r="D15" s="216">
        <f t="shared" si="2"/>
        <v>0.73456971592109965</v>
      </c>
      <c r="E15" s="216">
        <f t="shared" si="3"/>
        <v>-0.87542609807517446</v>
      </c>
    </row>
    <row r="16" spans="1:5" x14ac:dyDescent="0.25">
      <c r="A16" s="216">
        <v>140</v>
      </c>
      <c r="B16" s="216">
        <f t="shared" si="0"/>
        <v>2.443460952722222</v>
      </c>
      <c r="C16" s="216">
        <f t="shared" si="1"/>
        <v>-1.2660444430740863</v>
      </c>
      <c r="D16" s="216">
        <f t="shared" si="2"/>
        <v>0.96984631030172996</v>
      </c>
      <c r="E16" s="216">
        <f t="shared" si="3"/>
        <v>-0.81379768138825137</v>
      </c>
    </row>
    <row r="17" spans="1:5" x14ac:dyDescent="0.25">
      <c r="A17" s="216">
        <v>150</v>
      </c>
      <c r="B17" s="216">
        <f t="shared" si="0"/>
        <v>2.6179938779166667</v>
      </c>
      <c r="C17" s="216">
        <f t="shared" si="1"/>
        <v>-1.3660254037470247</v>
      </c>
      <c r="D17" s="216">
        <f t="shared" si="2"/>
        <v>1.1830127018087098</v>
      </c>
      <c r="E17" s="216">
        <f t="shared" si="3"/>
        <v>-0.68301270196203434</v>
      </c>
    </row>
    <row r="18" spans="1:5" x14ac:dyDescent="0.25">
      <c r="A18" s="216">
        <v>160</v>
      </c>
      <c r="B18" s="216">
        <f t="shared" si="0"/>
        <v>2.792526803111111</v>
      </c>
      <c r="C18" s="216">
        <f t="shared" si="1"/>
        <v>-1.4396926207586096</v>
      </c>
      <c r="D18" s="216">
        <f t="shared" si="2"/>
        <v>1.3528685318874889</v>
      </c>
      <c r="E18" s="216">
        <f t="shared" si="3"/>
        <v>-0.49240387660474827</v>
      </c>
    </row>
    <row r="19" spans="1:5" x14ac:dyDescent="0.25">
      <c r="A19" s="216">
        <v>170</v>
      </c>
      <c r="B19" s="216">
        <f t="shared" si="0"/>
        <v>2.9670597283055553</v>
      </c>
      <c r="C19" s="216">
        <f t="shared" si="1"/>
        <v>-1.4848077529974817</v>
      </c>
      <c r="D19" s="216">
        <f t="shared" si="2"/>
        <v>1.4622501868626898</v>
      </c>
      <c r="E19" s="216">
        <f t="shared" si="3"/>
        <v>-0.25783416061774844</v>
      </c>
    </row>
    <row r="20" spans="1:5" x14ac:dyDescent="0.25">
      <c r="A20" s="216">
        <v>180</v>
      </c>
      <c r="B20" s="216">
        <f t="shared" si="0"/>
        <v>3.1415926535000001</v>
      </c>
      <c r="C20" s="216">
        <f t="shared" si="1"/>
        <v>-1.5</v>
      </c>
      <c r="D20" s="216">
        <f t="shared" si="2"/>
        <v>1.5</v>
      </c>
      <c r="E20" s="216">
        <f t="shared" si="3"/>
        <v>-1.3468977658453313E-10</v>
      </c>
    </row>
    <row r="21" spans="1:5" x14ac:dyDescent="0.25">
      <c r="A21" s="216">
        <v>190</v>
      </c>
      <c r="B21" s="216">
        <f t="shared" si="0"/>
        <v>3.3161255786944444</v>
      </c>
      <c r="C21" s="216">
        <f t="shared" si="1"/>
        <v>-1.4848077530286667</v>
      </c>
      <c r="D21" s="216">
        <f t="shared" si="2"/>
        <v>1.4622501869397049</v>
      </c>
      <c r="E21" s="216">
        <f t="shared" si="3"/>
        <v>0.25783416036056284</v>
      </c>
    </row>
    <row r="22" spans="1:5" x14ac:dyDescent="0.25">
      <c r="A22" s="216">
        <v>200</v>
      </c>
      <c r="B22" s="216">
        <f t="shared" si="0"/>
        <v>3.4906585038888887</v>
      </c>
      <c r="C22" s="216">
        <f t="shared" si="1"/>
        <v>-1.4396926208200318</v>
      </c>
      <c r="D22" s="216">
        <f t="shared" si="2"/>
        <v>1.3528685320336362</v>
      </c>
      <c r="E22" s="216">
        <f t="shared" si="3"/>
        <v>0.49240387638279859</v>
      </c>
    </row>
    <row r="23" spans="1:5" x14ac:dyDescent="0.25">
      <c r="A23" s="216">
        <v>210</v>
      </c>
      <c r="B23" s="216">
        <f t="shared" si="0"/>
        <v>3.6651914290833334</v>
      </c>
      <c r="C23" s="216">
        <f t="shared" si="1"/>
        <v>-1.366025403836818</v>
      </c>
      <c r="D23" s="216">
        <f t="shared" si="2"/>
        <v>1.1830127020091328</v>
      </c>
      <c r="E23" s="216">
        <f t="shared" si="3"/>
        <v>0.68301270179447815</v>
      </c>
    </row>
    <row r="24" spans="1:5" x14ac:dyDescent="0.25">
      <c r="A24" s="216">
        <v>220</v>
      </c>
      <c r="B24" s="216">
        <f t="shared" si="0"/>
        <v>3.8397243542777777</v>
      </c>
      <c r="C24" s="216">
        <f t="shared" si="1"/>
        <v>-1.2660444431895224</v>
      </c>
      <c r="D24" s="216">
        <f t="shared" si="2"/>
        <v>0.96984631053630643</v>
      </c>
      <c r="E24" s="216">
        <f t="shared" si="3"/>
        <v>0.81379768128828056</v>
      </c>
    </row>
    <row r="25" spans="1:5" x14ac:dyDescent="0.25">
      <c r="A25" s="216">
        <v>230</v>
      </c>
      <c r="B25" s="216">
        <f t="shared" si="0"/>
        <v>4.014257279472222</v>
      </c>
      <c r="C25" s="216">
        <f t="shared" si="1"/>
        <v>-1.1427876097744323</v>
      </c>
      <c r="D25" s="216">
        <f t="shared" si="2"/>
        <v>0.73456971616674394</v>
      </c>
      <c r="E25" s="216">
        <f t="shared" si="3"/>
        <v>0.87542609804864135</v>
      </c>
    </row>
    <row r="26" spans="1:5" x14ac:dyDescent="0.25">
      <c r="A26" s="216">
        <v>240</v>
      </c>
      <c r="B26" s="216">
        <f t="shared" si="0"/>
        <v>4.1887902046666667</v>
      </c>
      <c r="C26" s="216">
        <f t="shared" si="1"/>
        <v>-1.0000000001036842</v>
      </c>
      <c r="D26" s="216">
        <f t="shared" si="2"/>
        <v>0.50000000015552637</v>
      </c>
      <c r="E26" s="216">
        <f t="shared" si="3"/>
        <v>0.86602540381436965</v>
      </c>
    </row>
    <row r="27" spans="1:5" x14ac:dyDescent="0.25">
      <c r="A27" s="216">
        <v>250</v>
      </c>
      <c r="B27" s="216">
        <f t="shared" si="0"/>
        <v>4.3633231298611106</v>
      </c>
      <c r="C27" s="216">
        <f t="shared" si="1"/>
        <v>-0.84202014344286091</v>
      </c>
      <c r="D27" s="216">
        <f t="shared" si="2"/>
        <v>0.28798785024210566</v>
      </c>
      <c r="E27" s="216">
        <f t="shared" si="3"/>
        <v>0.79124011531043248</v>
      </c>
    </row>
    <row r="28" spans="1:5" x14ac:dyDescent="0.25">
      <c r="A28" s="216">
        <v>260</v>
      </c>
      <c r="B28" s="216">
        <f t="shared" si="0"/>
        <v>4.5378560550555553</v>
      </c>
      <c r="C28" s="216">
        <f t="shared" si="1"/>
        <v>-0.67364817779466146</v>
      </c>
      <c r="D28" s="216">
        <f t="shared" si="2"/>
        <v>0.11697777854873709</v>
      </c>
      <c r="E28" s="216">
        <f t="shared" si="3"/>
        <v>0.6634139482795568</v>
      </c>
    </row>
    <row r="29" spans="1:5" x14ac:dyDescent="0.25">
      <c r="A29" s="216">
        <v>270</v>
      </c>
      <c r="B29" s="216">
        <f t="shared" si="0"/>
        <v>4.7123889802500001</v>
      </c>
      <c r="C29" s="216">
        <f t="shared" si="1"/>
        <v>-0.50000000013468981</v>
      </c>
      <c r="D29" s="216">
        <f t="shared" si="2"/>
        <v>6.7344888310407901E-11</v>
      </c>
      <c r="E29" s="216">
        <f t="shared" si="3"/>
        <v>0.50000000013468981</v>
      </c>
    </row>
    <row r="30" spans="1:5" x14ac:dyDescent="0.25">
      <c r="A30" s="216">
        <v>280</v>
      </c>
      <c r="B30" s="216">
        <f t="shared" si="0"/>
        <v>4.8869219054444439</v>
      </c>
      <c r="C30" s="216">
        <f t="shared" si="1"/>
        <v>-0.3263518224706265</v>
      </c>
      <c r="D30" s="216">
        <f t="shared" si="2"/>
        <v>-5.6670399205413932E-2</v>
      </c>
      <c r="E30" s="216">
        <f t="shared" si="3"/>
        <v>0.32139380498665238</v>
      </c>
    </row>
    <row r="31" spans="1:5" x14ac:dyDescent="0.25">
      <c r="A31" s="216">
        <v>290</v>
      </c>
      <c r="B31" s="216">
        <f t="shared" si="0"/>
        <v>5.0614548306388887</v>
      </c>
      <c r="C31" s="216">
        <f t="shared" si="1"/>
        <v>-0.15797985681027388</v>
      </c>
      <c r="D31" s="216">
        <f t="shared" si="2"/>
        <v>-5.4032293247342301E-2</v>
      </c>
      <c r="E31" s="216">
        <f t="shared" si="3"/>
        <v>0.14845250568524548</v>
      </c>
    </row>
    <row r="32" spans="1:5" x14ac:dyDescent="0.25">
      <c r="A32" s="216">
        <v>300</v>
      </c>
      <c r="B32" s="216">
        <f t="shared" si="0"/>
        <v>5.2359877558333334</v>
      </c>
      <c r="C32" s="216">
        <f t="shared" si="1"/>
        <v>-1.2960527095984276E-10</v>
      </c>
      <c r="D32" s="216">
        <f t="shared" si="2"/>
        <v>-6.4802635463123847E-11</v>
      </c>
      <c r="E32" s="216">
        <f t="shared" si="3"/>
        <v>1.1224145712528746E-10</v>
      </c>
    </row>
    <row r="33" spans="1:5" x14ac:dyDescent="0.25">
      <c r="A33" s="216">
        <v>310</v>
      </c>
      <c r="B33" s="216">
        <f t="shared" si="0"/>
        <v>5.4105206810277773</v>
      </c>
      <c r="C33" s="216">
        <f t="shared" si="1"/>
        <v>0.14278760956807479</v>
      </c>
      <c r="D33" s="216">
        <f t="shared" si="2"/>
        <v>9.1782106230202359E-2</v>
      </c>
      <c r="E33" s="216">
        <f t="shared" si="3"/>
        <v>-0.10938165487005949</v>
      </c>
    </row>
    <row r="34" spans="1:5" x14ac:dyDescent="0.25">
      <c r="A34" s="216">
        <v>320</v>
      </c>
      <c r="B34" s="216">
        <f t="shared" si="0"/>
        <v>5.585053606222222</v>
      </c>
      <c r="C34" s="216">
        <f t="shared" si="1"/>
        <v>0.2660444430163682</v>
      </c>
      <c r="D34" s="216">
        <f t="shared" si="2"/>
        <v>0.20380186716807369</v>
      </c>
      <c r="E34" s="216">
        <f t="shared" si="3"/>
        <v>-0.17101007162941145</v>
      </c>
    </row>
    <row r="35" spans="1:5" x14ac:dyDescent="0.25">
      <c r="A35" s="216">
        <v>330</v>
      </c>
      <c r="B35" s="216">
        <f t="shared" si="0"/>
        <v>5.7595865314166668</v>
      </c>
      <c r="C35" s="216">
        <f t="shared" si="1"/>
        <v>0.36602540370212822</v>
      </c>
      <c r="D35" s="216">
        <f t="shared" si="2"/>
        <v>0.31698729800637004</v>
      </c>
      <c r="E35" s="216">
        <f t="shared" si="3"/>
        <v>-0.18301270190324684</v>
      </c>
    </row>
    <row r="36" spans="1:5" x14ac:dyDescent="0.25">
      <c r="A36" s="216">
        <v>340</v>
      </c>
      <c r="B36" s="216">
        <f t="shared" si="0"/>
        <v>5.9341194566111106</v>
      </c>
      <c r="C36" s="216">
        <f t="shared" si="1"/>
        <v>0.43969262072789839</v>
      </c>
      <c r="D36" s="216">
        <f t="shared" si="2"/>
        <v>0.41317591108651669</v>
      </c>
      <c r="E36" s="216">
        <f t="shared" si="3"/>
        <v>-0.15038373323067344</v>
      </c>
    </row>
    <row r="37" spans="1:5" x14ac:dyDescent="0.25">
      <c r="A37" s="216">
        <v>350</v>
      </c>
      <c r="B37" s="216">
        <f t="shared" si="0"/>
        <v>6.1086523818055554</v>
      </c>
      <c r="C37" s="216">
        <f t="shared" si="1"/>
        <v>0.48480775298188938</v>
      </c>
      <c r="D37" s="216">
        <f t="shared" si="2"/>
        <v>0.47744243384229335</v>
      </c>
      <c r="E37" s="216">
        <f t="shared" si="3"/>
        <v>-8.4185982907464971E-2</v>
      </c>
    </row>
    <row r="38" spans="1:5" x14ac:dyDescent="0.25">
      <c r="A38" s="216">
        <v>360</v>
      </c>
      <c r="B38" s="216">
        <f t="shared" si="0"/>
        <v>6.2831853070000001</v>
      </c>
      <c r="C38" s="216">
        <f t="shared" si="1"/>
        <v>0.5</v>
      </c>
      <c r="D38" s="216">
        <f t="shared" si="2"/>
        <v>0.5</v>
      </c>
      <c r="E38" s="216">
        <f t="shared" si="3"/>
        <v>-8.9793184389688752E-11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X23" sqref="X23"/>
    </sheetView>
  </sheetViews>
  <sheetFormatPr defaultRowHeight="15" x14ac:dyDescent="0.25"/>
  <sheetData>
    <row r="1" spans="1:5" x14ac:dyDescent="0.25">
      <c r="A1" s="219" t="s">
        <v>222</v>
      </c>
      <c r="B1" s="219" t="s">
        <v>223</v>
      </c>
      <c r="C1" s="219" t="s">
        <v>219</v>
      </c>
      <c r="D1" s="219" t="s">
        <v>210</v>
      </c>
      <c r="E1" s="219" t="s">
        <v>211</v>
      </c>
    </row>
    <row r="2" spans="1:5" x14ac:dyDescent="0.25">
      <c r="A2" s="216">
        <v>0</v>
      </c>
      <c r="B2" s="216">
        <f>A2*3.1415926535/180</f>
        <v>0</v>
      </c>
      <c r="C2" s="216">
        <f>2*SIN(2*B2)^2</f>
        <v>0</v>
      </c>
      <c r="D2" s="216">
        <f>C2*COS(B2)</f>
        <v>0</v>
      </c>
      <c r="E2" s="216">
        <f>C2*SIN(B2)</f>
        <v>0</v>
      </c>
    </row>
    <row r="3" spans="1:5" x14ac:dyDescent="0.25">
      <c r="A3" s="216">
        <v>10</v>
      </c>
      <c r="B3" s="216">
        <f t="shared" ref="B3:B38" si="0">A3*3.1415926535/180</f>
        <v>0.17453292519444444</v>
      </c>
      <c r="C3" s="216">
        <f t="shared" ref="C3:C38" si="1">2*SIN(2*B3)^2</f>
        <v>0.23395555686819572</v>
      </c>
      <c r="D3" s="216">
        <f t="shared" ref="D3:D38" si="2">C3*COS(B3)</f>
        <v>0.23040124626429034</v>
      </c>
      <c r="E3" s="216">
        <f t="shared" ref="E3:E38" si="3">C3*SIN(B3)</f>
        <v>4.062595610406472E-2</v>
      </c>
    </row>
    <row r="4" spans="1:5" x14ac:dyDescent="0.25">
      <c r="A4" s="216">
        <v>20</v>
      </c>
      <c r="B4" s="216">
        <f t="shared" si="0"/>
        <v>0.34906585038888888</v>
      </c>
      <c r="C4" s="216">
        <f t="shared" si="1"/>
        <v>0.82635182229376769</v>
      </c>
      <c r="D4" s="216">
        <f t="shared" si="2"/>
        <v>0.77651670958526153</v>
      </c>
      <c r="E4" s="216">
        <f t="shared" si="3"/>
        <v>0.28262896869059462</v>
      </c>
    </row>
    <row r="5" spans="1:5" x14ac:dyDescent="0.25">
      <c r="A5" s="216">
        <v>30</v>
      </c>
      <c r="B5" s="216">
        <f t="shared" si="0"/>
        <v>0.52359877558333334</v>
      </c>
      <c r="C5" s="216">
        <f t="shared" si="1"/>
        <v>1.4999999999481579</v>
      </c>
      <c r="D5" s="216">
        <f t="shared" si="2"/>
        <v>1.2990381056429856</v>
      </c>
      <c r="E5" s="216">
        <f t="shared" si="3"/>
        <v>0.74999999995463817</v>
      </c>
    </row>
    <row r="6" spans="1:5" x14ac:dyDescent="0.25">
      <c r="A6" s="216">
        <v>40</v>
      </c>
      <c r="B6" s="216">
        <f t="shared" si="0"/>
        <v>0.69813170077777775</v>
      </c>
      <c r="C6" s="216">
        <f t="shared" si="1"/>
        <v>1.9396926207586098</v>
      </c>
      <c r="D6" s="216">
        <f t="shared" si="2"/>
        <v>1.4858907535158994</v>
      </c>
      <c r="E6" s="216">
        <f t="shared" si="3"/>
        <v>1.2468103831943962</v>
      </c>
    </row>
    <row r="7" spans="1:5" x14ac:dyDescent="0.25">
      <c r="A7" s="216">
        <v>50</v>
      </c>
      <c r="B7" s="216">
        <f t="shared" si="0"/>
        <v>0.87266462597222216</v>
      </c>
      <c r="C7" s="216">
        <f t="shared" si="1"/>
        <v>1.9396926208200318</v>
      </c>
      <c r="D7" s="216">
        <f t="shared" si="2"/>
        <v>1.2468103833005892</v>
      </c>
      <c r="E7" s="216">
        <f t="shared" si="3"/>
        <v>1.4858907535069734</v>
      </c>
    </row>
    <row r="8" spans="1:5" x14ac:dyDescent="0.25">
      <c r="A8" s="216">
        <v>60</v>
      </c>
      <c r="B8" s="216">
        <f t="shared" si="0"/>
        <v>1.0471975511666667</v>
      </c>
      <c r="C8" s="216">
        <f t="shared" si="1"/>
        <v>1.500000000103684</v>
      </c>
      <c r="D8" s="216">
        <f t="shared" si="2"/>
        <v>0.75000000009072354</v>
      </c>
      <c r="E8" s="216">
        <f t="shared" si="3"/>
        <v>1.2990381057440026</v>
      </c>
    </row>
    <row r="9" spans="1:5" x14ac:dyDescent="0.25">
      <c r="A9" s="216">
        <v>70</v>
      </c>
      <c r="B9" s="216">
        <f t="shared" si="0"/>
        <v>1.221730476361111</v>
      </c>
      <c r="C9" s="216">
        <f t="shared" si="1"/>
        <v>0.82635182247062655</v>
      </c>
      <c r="D9" s="216">
        <f t="shared" si="2"/>
        <v>0.28262896878594701</v>
      </c>
      <c r="E9" s="216">
        <f t="shared" si="3"/>
        <v>0.77651670973876541</v>
      </c>
    </row>
    <row r="10" spans="1:5" x14ac:dyDescent="0.25">
      <c r="A10" s="216">
        <v>80</v>
      </c>
      <c r="B10" s="216">
        <f t="shared" si="0"/>
        <v>1.3962634015555555</v>
      </c>
      <c r="C10" s="216">
        <f t="shared" si="1"/>
        <v>0.23395555698363185</v>
      </c>
      <c r="D10" s="216">
        <f t="shared" si="2"/>
        <v>4.0625956134454237E-2</v>
      </c>
      <c r="E10" s="216">
        <f t="shared" si="3"/>
        <v>0.23040124637614878</v>
      </c>
    </row>
    <row r="11" spans="1:5" x14ac:dyDescent="0.25">
      <c r="A11" s="216">
        <v>90</v>
      </c>
      <c r="B11" s="216">
        <f t="shared" si="0"/>
        <v>1.57079632675</v>
      </c>
      <c r="C11" s="216">
        <f t="shared" si="1"/>
        <v>1.6125631925681288E-20</v>
      </c>
      <c r="D11" s="216">
        <f t="shared" si="2"/>
        <v>7.2398592045147584E-31</v>
      </c>
      <c r="E11" s="216">
        <f t="shared" si="3"/>
        <v>1.6125631925681288E-20</v>
      </c>
    </row>
    <row r="12" spans="1:5" x14ac:dyDescent="0.25">
      <c r="A12" s="216">
        <v>100</v>
      </c>
      <c r="B12" s="216">
        <f t="shared" si="0"/>
        <v>1.7453292519444443</v>
      </c>
      <c r="C12" s="216">
        <f t="shared" si="1"/>
        <v>0.2339555567527595</v>
      </c>
      <c r="D12" s="216">
        <f t="shared" si="2"/>
        <v>-4.0625956073675161E-2</v>
      </c>
      <c r="E12" s="216">
        <f t="shared" si="3"/>
        <v>0.23040124615243185</v>
      </c>
    </row>
    <row r="13" spans="1:5" x14ac:dyDescent="0.25">
      <c r="A13" s="216">
        <v>110</v>
      </c>
      <c r="B13" s="216">
        <f t="shared" si="0"/>
        <v>1.9198621771388888</v>
      </c>
      <c r="C13" s="216">
        <f t="shared" si="1"/>
        <v>0.8263518221169095</v>
      </c>
      <c r="D13" s="216">
        <f t="shared" si="2"/>
        <v>-0.28262896859524256</v>
      </c>
      <c r="E13" s="216">
        <f t="shared" si="3"/>
        <v>0.77651670943175832</v>
      </c>
    </row>
    <row r="14" spans="1:5" x14ac:dyDescent="0.25">
      <c r="A14" s="216">
        <v>120</v>
      </c>
      <c r="B14" s="216">
        <f t="shared" si="0"/>
        <v>2.0943951023333334</v>
      </c>
      <c r="C14" s="216">
        <f t="shared" si="1"/>
        <v>1.4999999997926314</v>
      </c>
      <c r="D14" s="216">
        <f t="shared" si="2"/>
        <v>-0.74999999981855248</v>
      </c>
      <c r="E14" s="216">
        <f t="shared" si="3"/>
        <v>1.299038105541968</v>
      </c>
    </row>
    <row r="15" spans="1:5" x14ac:dyDescent="0.25">
      <c r="A15" s="216">
        <v>130</v>
      </c>
      <c r="B15" s="216">
        <f t="shared" si="0"/>
        <v>2.2689280275277777</v>
      </c>
      <c r="C15" s="216">
        <f t="shared" si="1"/>
        <v>1.9396926206971872</v>
      </c>
      <c r="D15" s="216">
        <f t="shared" si="2"/>
        <v>-1.2468103830882029</v>
      </c>
      <c r="E15" s="216">
        <f t="shared" si="3"/>
        <v>1.4858907535248245</v>
      </c>
    </row>
    <row r="16" spans="1:5" x14ac:dyDescent="0.25">
      <c r="A16" s="216">
        <v>140</v>
      </c>
      <c r="B16" s="216">
        <f t="shared" si="0"/>
        <v>2.443460952722222</v>
      </c>
      <c r="C16" s="216">
        <f t="shared" si="1"/>
        <v>1.9396926208814544</v>
      </c>
      <c r="D16" s="216">
        <f t="shared" si="2"/>
        <v>-1.4858907534980483</v>
      </c>
      <c r="E16" s="216">
        <f t="shared" si="3"/>
        <v>1.2468103834067827</v>
      </c>
    </row>
    <row r="17" spans="1:5" x14ac:dyDescent="0.25">
      <c r="A17" s="216">
        <v>150</v>
      </c>
      <c r="B17" s="216">
        <f t="shared" si="0"/>
        <v>2.6179938779166667</v>
      </c>
      <c r="C17" s="216">
        <f t="shared" si="1"/>
        <v>1.5000000002592107</v>
      </c>
      <c r="D17" s="216">
        <f t="shared" si="2"/>
        <v>-1.2990381058450202</v>
      </c>
      <c r="E17" s="216">
        <f t="shared" si="3"/>
        <v>0.75000000022680924</v>
      </c>
    </row>
    <row r="18" spans="1:5" x14ac:dyDescent="0.25">
      <c r="A18" s="216">
        <v>160</v>
      </c>
      <c r="B18" s="216">
        <f t="shared" si="0"/>
        <v>2.792526803111111</v>
      </c>
      <c r="C18" s="216">
        <f t="shared" si="1"/>
        <v>0.82635182264748452</v>
      </c>
      <c r="D18" s="216">
        <f t="shared" si="2"/>
        <v>-0.77651670989226851</v>
      </c>
      <c r="E18" s="216">
        <f t="shared" si="3"/>
        <v>0.28262896888129896</v>
      </c>
    </row>
    <row r="19" spans="1:5" x14ac:dyDescent="0.25">
      <c r="A19" s="216">
        <v>170</v>
      </c>
      <c r="B19" s="216">
        <f t="shared" si="0"/>
        <v>2.9670597283055553</v>
      </c>
      <c r="C19" s="216">
        <f t="shared" si="1"/>
        <v>0.23395555709906829</v>
      </c>
      <c r="D19" s="216">
        <f t="shared" si="2"/>
        <v>-0.2304012464880075</v>
      </c>
      <c r="E19" s="216">
        <f t="shared" si="3"/>
        <v>4.0625956164843852E-2</v>
      </c>
    </row>
    <row r="20" spans="1:5" x14ac:dyDescent="0.25">
      <c r="A20" s="216">
        <v>180</v>
      </c>
      <c r="B20" s="216">
        <f t="shared" si="0"/>
        <v>3.1415926535000001</v>
      </c>
      <c r="C20" s="216">
        <f t="shared" si="1"/>
        <v>6.4502527702725152E-20</v>
      </c>
      <c r="D20" s="216">
        <f t="shared" si="2"/>
        <v>-6.4502527702725152E-20</v>
      </c>
      <c r="E20" s="216">
        <f t="shared" si="3"/>
        <v>5.7918873636118067E-30</v>
      </c>
    </row>
    <row r="21" spans="1:5" x14ac:dyDescent="0.25">
      <c r="A21" s="216">
        <v>190</v>
      </c>
      <c r="B21" s="216">
        <f t="shared" si="0"/>
        <v>3.3161255786944444</v>
      </c>
      <c r="C21" s="216">
        <f t="shared" si="1"/>
        <v>0.23395555663732359</v>
      </c>
      <c r="D21" s="216">
        <f t="shared" si="2"/>
        <v>-0.23040124604057363</v>
      </c>
      <c r="E21" s="216">
        <f t="shared" si="3"/>
        <v>-4.0625956043285699E-2</v>
      </c>
    </row>
    <row r="22" spans="1:5" x14ac:dyDescent="0.25">
      <c r="A22" s="216">
        <v>200</v>
      </c>
      <c r="B22" s="216">
        <f t="shared" si="0"/>
        <v>3.4906585038888887</v>
      </c>
      <c r="C22" s="216">
        <f t="shared" si="1"/>
        <v>0.82635182194005063</v>
      </c>
      <c r="D22" s="216">
        <f t="shared" si="2"/>
        <v>-0.77651670927825456</v>
      </c>
      <c r="E22" s="216">
        <f t="shared" si="3"/>
        <v>-0.28262896849989017</v>
      </c>
    </row>
    <row r="23" spans="1:5" x14ac:dyDescent="0.25">
      <c r="A23" s="216">
        <v>210</v>
      </c>
      <c r="B23" s="216">
        <f t="shared" si="0"/>
        <v>3.6651914290833334</v>
      </c>
      <c r="C23" s="216">
        <f t="shared" si="1"/>
        <v>1.4999999996371052</v>
      </c>
      <c r="D23" s="216">
        <f t="shared" si="2"/>
        <v>-1.299038105440951</v>
      </c>
      <c r="E23" s="216">
        <f t="shared" si="3"/>
        <v>-0.749999999682467</v>
      </c>
    </row>
    <row r="24" spans="1:5" x14ac:dyDescent="0.25">
      <c r="A24" s="216">
        <v>220</v>
      </c>
      <c r="B24" s="216">
        <f t="shared" si="0"/>
        <v>3.8397243542777777</v>
      </c>
      <c r="C24" s="216">
        <f t="shared" si="1"/>
        <v>1.939692620635765</v>
      </c>
      <c r="D24" s="216">
        <f t="shared" si="2"/>
        <v>-1.4858907535337498</v>
      </c>
      <c r="E24" s="216">
        <f t="shared" si="3"/>
        <v>-1.2468103829820101</v>
      </c>
    </row>
    <row r="25" spans="1:5" x14ac:dyDescent="0.25">
      <c r="A25" s="216">
        <v>230</v>
      </c>
      <c r="B25" s="216">
        <f t="shared" si="0"/>
        <v>4.014257279472222</v>
      </c>
      <c r="C25" s="216">
        <f t="shared" si="1"/>
        <v>1.9396926209428766</v>
      </c>
      <c r="D25" s="216">
        <f t="shared" si="2"/>
        <v>-1.2468103835129756</v>
      </c>
      <c r="E25" s="216">
        <f t="shared" si="3"/>
        <v>-1.4858907534891228</v>
      </c>
    </row>
    <row r="26" spans="1:5" x14ac:dyDescent="0.25">
      <c r="A26" s="216">
        <v>240</v>
      </c>
      <c r="B26" s="216">
        <f t="shared" si="0"/>
        <v>4.1887902046666667</v>
      </c>
      <c r="C26" s="216">
        <f t="shared" si="1"/>
        <v>1.5000000004147371</v>
      </c>
      <c r="D26" s="216">
        <f t="shared" si="2"/>
        <v>-0.75000000036289505</v>
      </c>
      <c r="E26" s="216">
        <f t="shared" si="3"/>
        <v>-1.2990381059460376</v>
      </c>
    </row>
    <row r="27" spans="1:5" x14ac:dyDescent="0.25">
      <c r="A27" s="216">
        <v>250</v>
      </c>
      <c r="B27" s="216">
        <f t="shared" si="0"/>
        <v>4.3633231298611106</v>
      </c>
      <c r="C27" s="216">
        <f t="shared" si="1"/>
        <v>0.82635182282434438</v>
      </c>
      <c r="D27" s="216">
        <f t="shared" si="2"/>
        <v>-0.28262896897665191</v>
      </c>
      <c r="E27" s="216">
        <f t="shared" si="3"/>
        <v>-0.77651671004577316</v>
      </c>
    </row>
    <row r="28" spans="1:5" x14ac:dyDescent="0.25">
      <c r="A28" s="216">
        <v>260</v>
      </c>
      <c r="B28" s="216">
        <f t="shared" si="0"/>
        <v>4.5378560550555553</v>
      </c>
      <c r="C28" s="216">
        <f t="shared" si="1"/>
        <v>0.2339555572145042</v>
      </c>
      <c r="D28" s="216">
        <f t="shared" si="2"/>
        <v>-4.062595619523332E-2</v>
      </c>
      <c r="E28" s="216">
        <f t="shared" si="3"/>
        <v>-0.23040124659986572</v>
      </c>
    </row>
    <row r="29" spans="1:5" x14ac:dyDescent="0.25">
      <c r="A29" s="216">
        <v>270</v>
      </c>
      <c r="B29" s="216">
        <f t="shared" si="0"/>
        <v>4.7123889802500001</v>
      </c>
      <c r="C29" s="216">
        <f t="shared" si="1"/>
        <v>1.4513068733113159E-19</v>
      </c>
      <c r="D29" s="216">
        <f t="shared" si="2"/>
        <v>-1.9547619852189847E-29</v>
      </c>
      <c r="E29" s="216">
        <f t="shared" si="3"/>
        <v>-1.4513068733113159E-19</v>
      </c>
    </row>
    <row r="30" spans="1:5" x14ac:dyDescent="0.25">
      <c r="A30" s="216">
        <v>280</v>
      </c>
      <c r="B30" s="216">
        <f t="shared" si="0"/>
        <v>4.8869219054444439</v>
      </c>
      <c r="C30" s="216">
        <f t="shared" si="1"/>
        <v>0.23395555652188654</v>
      </c>
      <c r="D30" s="216">
        <f t="shared" si="2"/>
        <v>4.0625956012895932E-2</v>
      </c>
      <c r="E30" s="216">
        <f t="shared" si="3"/>
        <v>-0.2304012459287143</v>
      </c>
    </row>
    <row r="31" spans="1:5" x14ac:dyDescent="0.25">
      <c r="A31" s="216">
        <v>290</v>
      </c>
      <c r="B31" s="216">
        <f t="shared" si="0"/>
        <v>5.0614548306388887</v>
      </c>
      <c r="C31" s="216">
        <f t="shared" si="1"/>
        <v>0.82635182176319244</v>
      </c>
      <c r="D31" s="216">
        <f t="shared" si="2"/>
        <v>0.28262896840453811</v>
      </c>
      <c r="E31" s="216">
        <f t="shared" si="3"/>
        <v>-0.77651670912475124</v>
      </c>
    </row>
    <row r="32" spans="1:5" x14ac:dyDescent="0.25">
      <c r="A32" s="216">
        <v>300</v>
      </c>
      <c r="B32" s="216">
        <f t="shared" si="0"/>
        <v>5.2359877558333334</v>
      </c>
      <c r="C32" s="216">
        <f t="shared" si="1"/>
        <v>1.4999999994815787</v>
      </c>
      <c r="D32" s="216">
        <f t="shared" si="2"/>
        <v>0.74999999954638141</v>
      </c>
      <c r="E32" s="216">
        <f t="shared" si="3"/>
        <v>-1.2990381053399334</v>
      </c>
    </row>
    <row r="33" spans="1:5" x14ac:dyDescent="0.25">
      <c r="A33" s="216">
        <v>310</v>
      </c>
      <c r="B33" s="216">
        <f t="shared" si="0"/>
        <v>5.4105206810277773</v>
      </c>
      <c r="C33" s="216">
        <f t="shared" si="1"/>
        <v>1.9396926205743426</v>
      </c>
      <c r="D33" s="216">
        <f t="shared" si="2"/>
        <v>1.2468103828758164</v>
      </c>
      <c r="E33" s="216">
        <f t="shared" si="3"/>
        <v>-1.4858907535426755</v>
      </c>
    </row>
    <row r="34" spans="1:5" x14ac:dyDescent="0.25">
      <c r="A34" s="216">
        <v>320</v>
      </c>
      <c r="B34" s="216">
        <f t="shared" si="0"/>
        <v>5.585053606222222</v>
      </c>
      <c r="C34" s="216">
        <f t="shared" si="1"/>
        <v>1.9396926210042986</v>
      </c>
      <c r="D34" s="216">
        <f t="shared" si="2"/>
        <v>1.4858907534801973</v>
      </c>
      <c r="E34" s="216">
        <f t="shared" si="3"/>
        <v>-1.2468103836191682</v>
      </c>
    </row>
    <row r="35" spans="1:5" x14ac:dyDescent="0.25">
      <c r="A35" s="216">
        <v>330</v>
      </c>
      <c r="B35" s="216">
        <f t="shared" si="0"/>
        <v>5.7595865314166668</v>
      </c>
      <c r="C35" s="216">
        <f t="shared" si="1"/>
        <v>1.5000000005702632</v>
      </c>
      <c r="D35" s="216">
        <f t="shared" si="2"/>
        <v>1.2990381060470546</v>
      </c>
      <c r="E35" s="216">
        <f t="shared" si="3"/>
        <v>-0.75000000049898041</v>
      </c>
    </row>
    <row r="36" spans="1:5" x14ac:dyDescent="0.25">
      <c r="A36" s="216">
        <v>340</v>
      </c>
      <c r="B36" s="216">
        <f t="shared" si="0"/>
        <v>5.9341194566111106</v>
      </c>
      <c r="C36" s="216">
        <f t="shared" si="1"/>
        <v>0.82635182300120236</v>
      </c>
      <c r="D36" s="216">
        <f t="shared" si="2"/>
        <v>0.77651671019927626</v>
      </c>
      <c r="E36" s="216">
        <f t="shared" si="3"/>
        <v>-0.2826289690720038</v>
      </c>
    </row>
    <row r="37" spans="1:5" x14ac:dyDescent="0.25">
      <c r="A37" s="216">
        <v>350</v>
      </c>
      <c r="B37" s="216">
        <f t="shared" si="0"/>
        <v>6.1086523818055554</v>
      </c>
      <c r="C37" s="216">
        <f t="shared" si="1"/>
        <v>0.23395555732994011</v>
      </c>
      <c r="D37" s="216">
        <f t="shared" si="2"/>
        <v>0.23040124671172393</v>
      </c>
      <c r="E37" s="216">
        <f t="shared" si="3"/>
        <v>-4.0625956225622782E-2</v>
      </c>
    </row>
    <row r="38" spans="1:5" x14ac:dyDescent="0.25">
      <c r="A38" s="216">
        <v>360</v>
      </c>
      <c r="B38" s="216">
        <f t="shared" si="0"/>
        <v>6.2831853070000001</v>
      </c>
      <c r="C38" s="216">
        <f t="shared" si="1"/>
        <v>2.5801011081090061E-19</v>
      </c>
      <c r="D38" s="216">
        <f t="shared" si="2"/>
        <v>2.5801011081090061E-19</v>
      </c>
      <c r="E38" s="216">
        <f t="shared" si="3"/>
        <v>-4.6335098908894454E-29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I9" sqref="I8:I9"/>
    </sheetView>
  </sheetViews>
  <sheetFormatPr defaultRowHeight="15" x14ac:dyDescent="0.25"/>
  <cols>
    <col min="3" max="3" width="10.140625" bestFit="1" customWidth="1"/>
  </cols>
  <sheetData>
    <row r="2" spans="2:7" x14ac:dyDescent="0.25">
      <c r="B2" t="s">
        <v>13</v>
      </c>
      <c r="C2" s="4">
        <v>45307</v>
      </c>
      <c r="D2">
        <v>36.6</v>
      </c>
      <c r="E2">
        <v>-13.33</v>
      </c>
      <c r="F2" s="5">
        <v>0.29930555555555555</v>
      </c>
      <c r="G2">
        <f>D2+E2</f>
        <v>23.270000000000003</v>
      </c>
    </row>
    <row r="3" spans="2:7" x14ac:dyDescent="0.25">
      <c r="B3" t="s">
        <v>13</v>
      </c>
      <c r="C3" s="4">
        <v>45307</v>
      </c>
      <c r="D3">
        <v>36.6</v>
      </c>
      <c r="E3">
        <v>-13.33</v>
      </c>
      <c r="F3" s="5">
        <v>0.29930555555555555</v>
      </c>
      <c r="G3">
        <f t="shared" ref="G3:G11" si="0">D3+E3</f>
        <v>23.270000000000003</v>
      </c>
    </row>
    <row r="4" spans="2:7" x14ac:dyDescent="0.25">
      <c r="B4" t="s">
        <v>13</v>
      </c>
      <c r="C4" s="4">
        <v>45307</v>
      </c>
      <c r="D4">
        <v>36.6</v>
      </c>
      <c r="E4">
        <v>-13.33</v>
      </c>
      <c r="F4" s="5">
        <v>0.34097222222222201</v>
      </c>
      <c r="G4">
        <f t="shared" si="0"/>
        <v>23.270000000000003</v>
      </c>
    </row>
    <row r="5" spans="2:7" x14ac:dyDescent="0.25">
      <c r="B5" t="s">
        <v>13</v>
      </c>
      <c r="C5" s="4">
        <v>45307</v>
      </c>
      <c r="D5">
        <v>36.6</v>
      </c>
      <c r="E5">
        <v>-13.33</v>
      </c>
      <c r="F5" s="5">
        <v>0.38263888888888897</v>
      </c>
      <c r="G5">
        <f t="shared" si="0"/>
        <v>23.270000000000003</v>
      </c>
    </row>
    <row r="6" spans="2:7" x14ac:dyDescent="0.25">
      <c r="B6" t="s">
        <v>13</v>
      </c>
      <c r="C6" s="4">
        <v>45307</v>
      </c>
      <c r="D6">
        <v>36.6</v>
      </c>
      <c r="E6">
        <v>-13.33</v>
      </c>
      <c r="F6" s="5">
        <v>0.42430555555555599</v>
      </c>
      <c r="G6">
        <f t="shared" si="0"/>
        <v>23.270000000000003</v>
      </c>
    </row>
    <row r="7" spans="2:7" x14ac:dyDescent="0.25">
      <c r="B7" t="s">
        <v>13</v>
      </c>
      <c r="C7" s="4">
        <v>45307</v>
      </c>
      <c r="D7">
        <v>36.6</v>
      </c>
      <c r="E7">
        <v>-13.33</v>
      </c>
      <c r="F7" s="5">
        <v>0.46597222222222201</v>
      </c>
      <c r="G7">
        <f t="shared" si="0"/>
        <v>23.270000000000003</v>
      </c>
    </row>
    <row r="8" spans="2:7" x14ac:dyDescent="0.25">
      <c r="B8" t="s">
        <v>13</v>
      </c>
      <c r="C8" s="4">
        <v>45307</v>
      </c>
      <c r="D8">
        <v>36.6</v>
      </c>
      <c r="E8">
        <v>-13.33</v>
      </c>
      <c r="F8" s="5">
        <v>0.50763888888888897</v>
      </c>
      <c r="G8">
        <f t="shared" si="0"/>
        <v>23.270000000000003</v>
      </c>
    </row>
    <row r="9" spans="2:7" x14ac:dyDescent="0.25">
      <c r="B9" t="s">
        <v>13</v>
      </c>
      <c r="C9" s="4">
        <v>45307</v>
      </c>
      <c r="D9">
        <v>36.6</v>
      </c>
      <c r="E9">
        <v>-13.33</v>
      </c>
      <c r="F9" s="5">
        <v>0.54930555555555505</v>
      </c>
      <c r="G9">
        <f t="shared" si="0"/>
        <v>23.270000000000003</v>
      </c>
    </row>
    <row r="10" spans="2:7" x14ac:dyDescent="0.25">
      <c r="B10" t="s">
        <v>13</v>
      </c>
      <c r="C10" s="4">
        <v>45307</v>
      </c>
      <c r="D10">
        <v>36.6</v>
      </c>
      <c r="E10">
        <v>-13.33</v>
      </c>
      <c r="F10" s="5">
        <v>0.59097222222222201</v>
      </c>
      <c r="G10">
        <f t="shared" si="0"/>
        <v>23.270000000000003</v>
      </c>
    </row>
    <row r="11" spans="2:7" x14ac:dyDescent="0.25">
      <c r="B11" t="s">
        <v>13</v>
      </c>
      <c r="C11" s="4">
        <v>45307</v>
      </c>
      <c r="D11">
        <v>36.6</v>
      </c>
      <c r="E11">
        <v>-13.33</v>
      </c>
      <c r="F11" s="5">
        <v>0.63263888888888897</v>
      </c>
      <c r="G11">
        <f t="shared" si="0"/>
        <v>23.270000000000003</v>
      </c>
    </row>
    <row r="12" spans="2:7" x14ac:dyDescent="0.25">
      <c r="B12" t="s">
        <v>13</v>
      </c>
      <c r="C12" s="4">
        <v>45307</v>
      </c>
      <c r="D12">
        <v>36.6</v>
      </c>
      <c r="E12">
        <v>-13.33</v>
      </c>
      <c r="F12" s="5">
        <v>0.29930555555555555</v>
      </c>
      <c r="G12">
        <f>D12+E12</f>
        <v>23.270000000000003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C2" sqref="C2:C9"/>
    </sheetView>
  </sheetViews>
  <sheetFormatPr defaultRowHeight="15" x14ac:dyDescent="0.25"/>
  <sheetData>
    <row r="2" spans="1:3" ht="15.75" x14ac:dyDescent="0.25">
      <c r="A2" s="1" t="s">
        <v>0</v>
      </c>
      <c r="C2" s="6">
        <v>22</v>
      </c>
    </row>
    <row r="3" spans="1:3" ht="15.75" x14ac:dyDescent="0.25">
      <c r="A3" s="2" t="s">
        <v>1</v>
      </c>
      <c r="C3" s="7">
        <v>55</v>
      </c>
    </row>
    <row r="4" spans="1:3" ht="15.75" x14ac:dyDescent="0.25">
      <c r="A4" s="2" t="s">
        <v>2</v>
      </c>
      <c r="C4" s="7">
        <v>12</v>
      </c>
    </row>
    <row r="5" spans="1:3" ht="15.75" x14ac:dyDescent="0.25">
      <c r="A5" s="2" t="s">
        <v>3</v>
      </c>
      <c r="C5" s="7">
        <v>10</v>
      </c>
    </row>
    <row r="6" spans="1:3" ht="15.75" x14ac:dyDescent="0.25">
      <c r="A6" s="2" t="s">
        <v>4</v>
      </c>
      <c r="C6" s="7">
        <v>25</v>
      </c>
    </row>
    <row r="7" spans="1:3" ht="15.75" x14ac:dyDescent="0.25">
      <c r="A7" s="2" t="s">
        <v>0</v>
      </c>
      <c r="C7" s="7">
        <v>15</v>
      </c>
    </row>
    <row r="8" spans="1:3" ht="15.75" x14ac:dyDescent="0.25">
      <c r="A8" s="2" t="s">
        <v>5</v>
      </c>
      <c r="C8" s="7">
        <v>55</v>
      </c>
    </row>
    <row r="9" spans="1:3" ht="15.75" x14ac:dyDescent="0.25">
      <c r="A9" s="3" t="s">
        <v>4</v>
      </c>
      <c r="C9" s="8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showGridLines="0" topLeftCell="A101" zoomScale="130" zoomScaleNormal="130" workbookViewId="0">
      <selection activeCell="I118" sqref="I118"/>
    </sheetView>
  </sheetViews>
  <sheetFormatPr defaultRowHeight="12.75" x14ac:dyDescent="0.2"/>
  <cols>
    <col min="1" max="1" width="9.140625" style="13"/>
    <col min="2" max="2" width="10.85546875" style="13" customWidth="1"/>
    <col min="3" max="3" width="12" style="13" customWidth="1"/>
    <col min="4" max="5" width="10.42578125" style="13" bestFit="1" customWidth="1"/>
    <col min="6" max="6" width="10" style="13" customWidth="1"/>
    <col min="7" max="7" width="11" style="13" bestFit="1" customWidth="1"/>
    <col min="8" max="8" width="11.140625" style="13" customWidth="1"/>
    <col min="9" max="16384" width="9.140625" style="13"/>
  </cols>
  <sheetData>
    <row r="1" spans="1:19" ht="15.75" thickBot="1" x14ac:dyDescent="0.25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12"/>
      <c r="P1" s="12"/>
      <c r="Q1" s="12"/>
      <c r="R1" s="12"/>
      <c r="S1" s="12"/>
    </row>
    <row r="2" spans="1:19" ht="15.75" thickTop="1" x14ac:dyDescent="0.2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5"/>
    </row>
    <row r="3" spans="1:19" s="17" customFormat="1" ht="10.5" customHeight="1" x14ac:dyDescent="0.25">
      <c r="A3" s="16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5"/>
    </row>
    <row r="4" spans="1:19" s="18" customFormat="1" ht="15.75" hidden="1" x14ac:dyDescent="0.25">
      <c r="A4" s="16"/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5"/>
    </row>
    <row r="5" spans="1:19" s="18" customFormat="1" ht="15.75" hidden="1" x14ac:dyDescent="0.25">
      <c r="A5" s="16"/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  <c r="M5" s="15"/>
    </row>
    <row r="6" spans="1:19" s="18" customFormat="1" ht="15.75" hidden="1" x14ac:dyDescent="0.25">
      <c r="A6" s="16"/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  <c r="M6" s="15"/>
    </row>
    <row r="7" spans="1:19" s="18" customFormat="1" ht="15.75" hidden="1" x14ac:dyDescent="0.25">
      <c r="A7" s="16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</row>
    <row r="8" spans="1:19" s="18" customFormat="1" ht="15.75" hidden="1" x14ac:dyDescent="0.25">
      <c r="A8" s="16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5"/>
    </row>
    <row r="9" spans="1:19" s="18" customFormat="1" ht="15.75" hidden="1" x14ac:dyDescent="0.25">
      <c r="A9" s="16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5"/>
    </row>
    <row r="10" spans="1:19" s="18" customFormat="1" ht="15.75" hidden="1" x14ac:dyDescent="0.25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15"/>
    </row>
    <row r="11" spans="1:19" s="18" customFormat="1" ht="15.75" hidden="1" x14ac:dyDescent="0.25">
      <c r="A11" s="1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5"/>
    </row>
    <row r="12" spans="1:19" s="18" customFormat="1" ht="15.75" hidden="1" x14ac:dyDescent="0.25">
      <c r="A12" s="16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15"/>
    </row>
    <row r="13" spans="1:19" s="18" customFormat="1" ht="15.75" hidden="1" x14ac:dyDescent="0.25">
      <c r="A13" s="16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  <c r="M13" s="15"/>
    </row>
    <row r="14" spans="1:19" s="18" customFormat="1" ht="15.75" hidden="1" x14ac:dyDescent="0.25">
      <c r="A14" s="16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5"/>
    </row>
    <row r="15" spans="1:19" s="18" customFormat="1" ht="15.75" hidden="1" x14ac:dyDescent="0.25">
      <c r="A15" s="16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15"/>
    </row>
    <row r="16" spans="1:19" s="18" customFormat="1" ht="15.75" hidden="1" x14ac:dyDescent="0.25">
      <c r="A16" s="16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5"/>
    </row>
    <row r="17" spans="1:13" s="18" customFormat="1" ht="15.75" hidden="1" x14ac:dyDescent="0.25">
      <c r="A17" s="1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</row>
    <row r="18" spans="1:13" ht="15" hidden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  <c r="M18" s="15"/>
    </row>
    <row r="19" spans="1:13" ht="15" hidden="1" x14ac:dyDescent="0.2">
      <c r="A19" s="14"/>
      <c r="B19" s="224"/>
      <c r="C19" s="224"/>
      <c r="D19" s="224"/>
      <c r="E19" s="224"/>
      <c r="F19" s="224"/>
      <c r="G19" s="224"/>
      <c r="H19" s="14"/>
      <c r="I19" s="14"/>
      <c r="J19" s="14"/>
      <c r="K19" s="14"/>
      <c r="L19" s="15"/>
      <c r="M19" s="15"/>
    </row>
    <row r="20" spans="1:13" ht="15" hidden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  <c r="M20" s="15"/>
    </row>
    <row r="21" spans="1:13" ht="15" hidden="1" x14ac:dyDescent="0.2">
      <c r="A21" s="14"/>
      <c r="B21" s="14"/>
      <c r="C21" s="19"/>
      <c r="D21" s="14"/>
      <c r="E21" s="14"/>
      <c r="F21" s="14"/>
      <c r="G21" s="14"/>
      <c r="H21" s="14"/>
      <c r="I21" s="14"/>
      <c r="J21" s="14"/>
      <c r="K21" s="14"/>
      <c r="L21" s="15"/>
      <c r="M21" s="15"/>
    </row>
    <row r="22" spans="1:13" ht="15" hidden="1" x14ac:dyDescent="0.2">
      <c r="A22" s="14"/>
      <c r="B22" s="14"/>
      <c r="C22" s="19"/>
      <c r="D22" s="14"/>
      <c r="E22" s="14"/>
      <c r="F22" s="14"/>
      <c r="G22" s="14"/>
      <c r="H22" s="14"/>
      <c r="I22" s="14"/>
      <c r="J22" s="14"/>
      <c r="K22" s="14"/>
      <c r="L22" s="15"/>
      <c r="M22" s="15"/>
    </row>
    <row r="23" spans="1:13" ht="3" hidden="1" customHeight="1" x14ac:dyDescent="0.2">
      <c r="A23" s="14"/>
      <c r="B23" s="14"/>
      <c r="C23" s="19"/>
      <c r="D23" s="14"/>
      <c r="E23" s="14"/>
      <c r="F23" s="14"/>
      <c r="G23" s="14"/>
      <c r="H23" s="14"/>
      <c r="I23" s="14"/>
      <c r="J23" s="14"/>
      <c r="K23" s="14"/>
      <c r="L23" s="15"/>
      <c r="M23" s="15"/>
    </row>
    <row r="24" spans="1:13" ht="15" hidden="1" x14ac:dyDescent="0.2">
      <c r="A24" s="14"/>
      <c r="B24" s="14"/>
      <c r="C24" s="19"/>
      <c r="D24" s="14"/>
      <c r="E24" s="14"/>
      <c r="F24" s="14"/>
      <c r="G24" s="14"/>
      <c r="H24" s="14"/>
      <c r="I24" s="14"/>
      <c r="J24" s="14"/>
      <c r="K24" s="14"/>
      <c r="L24" s="15"/>
      <c r="M24" s="15"/>
    </row>
    <row r="25" spans="1:13" ht="15" hidden="1" x14ac:dyDescent="0.2">
      <c r="A25" s="14"/>
      <c r="B25" s="14"/>
      <c r="C25" s="19"/>
      <c r="D25" s="14"/>
      <c r="E25" s="14"/>
      <c r="F25" s="14"/>
      <c r="G25" s="14"/>
      <c r="H25" s="14"/>
      <c r="I25" s="14"/>
      <c r="J25" s="14"/>
      <c r="K25" s="14"/>
      <c r="L25" s="15"/>
      <c r="M25" s="15"/>
    </row>
    <row r="26" spans="1:13" ht="15" hidden="1" x14ac:dyDescent="0.2">
      <c r="A26" s="14"/>
      <c r="B26" s="14"/>
      <c r="C26" s="19"/>
      <c r="D26" s="14"/>
      <c r="E26" s="14"/>
      <c r="F26" s="14"/>
      <c r="G26" s="14"/>
      <c r="H26" s="14"/>
      <c r="I26" s="14"/>
      <c r="J26" s="14"/>
      <c r="K26" s="14"/>
      <c r="L26" s="15"/>
      <c r="M26" s="15"/>
    </row>
    <row r="27" spans="1:13" ht="15" hidden="1" x14ac:dyDescent="0.2">
      <c r="A27" s="14"/>
      <c r="B27" s="14"/>
      <c r="C27" s="19"/>
      <c r="D27" s="14"/>
      <c r="E27" s="14"/>
      <c r="F27" s="14"/>
      <c r="G27" s="14"/>
      <c r="H27" s="14"/>
      <c r="I27" s="14"/>
      <c r="J27" s="14"/>
      <c r="K27" s="14"/>
      <c r="L27" s="15"/>
      <c r="M27" s="15"/>
    </row>
    <row r="28" spans="1:13" ht="15" hidden="1" x14ac:dyDescent="0.2">
      <c r="A28" s="14"/>
      <c r="B28" s="14"/>
      <c r="C28" s="19"/>
      <c r="D28" s="14"/>
      <c r="E28" s="14"/>
      <c r="F28" s="14"/>
      <c r="G28" s="14"/>
      <c r="H28" s="14"/>
      <c r="I28" s="14"/>
      <c r="J28" s="14"/>
      <c r="K28" s="14"/>
      <c r="L28" s="15"/>
      <c r="M28" s="15"/>
    </row>
    <row r="29" spans="1:13" ht="15" hidden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5"/>
      <c r="M29" s="15"/>
    </row>
    <row r="30" spans="1:13" ht="15" hidden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5"/>
      <c r="M30" s="15"/>
    </row>
    <row r="31" spans="1:13" s="17" customFormat="1" ht="15.75" hidden="1" x14ac:dyDescent="0.25">
      <c r="A31" s="16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5"/>
      <c r="M31" s="15"/>
    </row>
    <row r="32" spans="1:13" s="18" customFormat="1" ht="15.75" hidden="1" x14ac:dyDescent="0.25">
      <c r="A32" s="16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5"/>
      <c r="M32" s="15"/>
    </row>
    <row r="33" spans="1:13" s="18" customFormat="1" ht="15.75" hidden="1" x14ac:dyDescent="0.25">
      <c r="A33" s="16"/>
      <c r="B33" s="14"/>
      <c r="C33" s="14"/>
      <c r="D33" s="14"/>
      <c r="E33" s="14"/>
      <c r="F33" s="16"/>
      <c r="G33" s="14"/>
      <c r="H33" s="14"/>
      <c r="I33" s="14"/>
      <c r="J33" s="14"/>
      <c r="K33" s="14"/>
      <c r="L33" s="15"/>
      <c r="M33" s="15"/>
    </row>
    <row r="34" spans="1:13" ht="15.75" hidden="1" x14ac:dyDescent="0.25">
      <c r="A34" s="1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</row>
    <row r="35" spans="1:13" ht="15.75" hidden="1" x14ac:dyDescent="0.25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5"/>
      <c r="M35" s="15"/>
    </row>
    <row r="36" spans="1:13" ht="4.5" hidden="1" customHeight="1" x14ac:dyDescent="0.25">
      <c r="A36" s="1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5"/>
      <c r="M36" s="15"/>
    </row>
    <row r="37" spans="1:13" ht="15.75" hidden="1" x14ac:dyDescent="0.25">
      <c r="A37" s="16"/>
      <c r="B37" s="16"/>
      <c r="C37" s="14"/>
      <c r="D37" s="14"/>
      <c r="E37" s="14"/>
      <c r="F37" s="16"/>
      <c r="G37" s="14"/>
      <c r="H37" s="14"/>
      <c r="I37" s="14"/>
      <c r="J37" s="14"/>
      <c r="K37" s="14"/>
      <c r="L37" s="15"/>
      <c r="M37" s="15"/>
    </row>
    <row r="38" spans="1:13" ht="15.75" hidden="1" x14ac:dyDescent="0.25">
      <c r="A38" s="1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5"/>
      <c r="M38" s="15"/>
    </row>
    <row r="39" spans="1:13" ht="15.75" hidden="1" x14ac:dyDescent="0.25">
      <c r="A39" s="1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5"/>
      <c r="M39" s="15"/>
    </row>
    <row r="40" spans="1:13" ht="15.75" hidden="1" x14ac:dyDescent="0.25">
      <c r="A40" s="1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5"/>
    </row>
    <row r="41" spans="1:13" ht="15.75" hidden="1" x14ac:dyDescent="0.25">
      <c r="A41" s="1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5"/>
      <c r="M41" s="15"/>
    </row>
    <row r="42" spans="1:13" ht="15.75" hidden="1" x14ac:dyDescent="0.25">
      <c r="A42" s="1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5"/>
      <c r="M42" s="15"/>
    </row>
    <row r="43" spans="1:13" ht="15.75" hidden="1" x14ac:dyDescent="0.25">
      <c r="A43" s="16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</row>
    <row r="44" spans="1:13" ht="15.75" hidden="1" x14ac:dyDescent="0.25">
      <c r="A44" s="16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  <c r="M44" s="15"/>
    </row>
    <row r="45" spans="1:13" ht="15.75" hidden="1" x14ac:dyDescent="0.25">
      <c r="A45" s="16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5"/>
      <c r="M45" s="15"/>
    </row>
    <row r="46" spans="1:13" ht="15" hidden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5"/>
      <c r="M46" s="15"/>
    </row>
    <row r="47" spans="1:13" ht="15" hidden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5"/>
      <c r="M47" s="15"/>
    </row>
    <row r="48" spans="1:13" s="21" customFormat="1" ht="15" hidden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20"/>
      <c r="M48" s="20"/>
    </row>
    <row r="49" spans="1:13" s="21" customFormat="1" ht="15" hidden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20"/>
      <c r="M49" s="20"/>
    </row>
    <row r="50" spans="1:13" s="17" customFormat="1" ht="15.75" hidden="1" x14ac:dyDescent="0.25">
      <c r="A50" s="16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  <c r="M50" s="15"/>
    </row>
    <row r="51" spans="1:13" ht="1.5" customHeight="1" x14ac:dyDescent="0.25">
      <c r="A51" s="16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5"/>
      <c r="M51" s="15"/>
    </row>
    <row r="52" spans="1:13" ht="15.75" hidden="1" x14ac:dyDescent="0.25">
      <c r="A52" s="16"/>
      <c r="B52" s="16"/>
      <c r="C52" s="14"/>
      <c r="D52" s="14"/>
      <c r="E52" s="14"/>
      <c r="F52" s="16"/>
      <c r="G52" s="14"/>
      <c r="H52" s="14"/>
      <c r="I52" s="14"/>
      <c r="J52" s="14"/>
      <c r="K52" s="14"/>
      <c r="L52" s="15"/>
      <c r="M52" s="15"/>
    </row>
    <row r="53" spans="1:13" ht="15.75" hidden="1" x14ac:dyDescent="0.25">
      <c r="A53" s="1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5"/>
      <c r="M53" s="15"/>
    </row>
    <row r="54" spans="1:13" ht="15.75" hidden="1" x14ac:dyDescent="0.25">
      <c r="A54" s="16"/>
      <c r="B54" s="19"/>
      <c r="C54" s="14"/>
      <c r="D54" s="14"/>
      <c r="E54" s="14"/>
      <c r="F54" s="19"/>
      <c r="G54" s="14"/>
      <c r="H54" s="14"/>
      <c r="I54" s="14"/>
      <c r="J54" s="14"/>
      <c r="K54" s="14"/>
      <c r="L54" s="15"/>
      <c r="M54" s="15"/>
    </row>
    <row r="55" spans="1:13" ht="15.75" hidden="1" x14ac:dyDescent="0.25">
      <c r="A55" s="16"/>
      <c r="B55" s="22"/>
      <c r="C55" s="14"/>
      <c r="D55" s="14"/>
      <c r="E55" s="14"/>
      <c r="F55" s="22"/>
      <c r="G55" s="14"/>
      <c r="H55" s="14"/>
      <c r="I55" s="14"/>
      <c r="J55" s="14"/>
      <c r="K55" s="14"/>
      <c r="L55" s="15"/>
      <c r="M55" s="15"/>
    </row>
    <row r="56" spans="1:13" ht="15.75" hidden="1" x14ac:dyDescent="0.25">
      <c r="A56" s="16"/>
      <c r="B56" s="23"/>
      <c r="C56" s="14"/>
      <c r="D56" s="14"/>
      <c r="E56" s="14"/>
      <c r="F56" s="24"/>
      <c r="G56" s="14"/>
      <c r="H56" s="14"/>
      <c r="I56" s="14"/>
      <c r="J56" s="14"/>
      <c r="K56" s="14"/>
      <c r="L56" s="15"/>
      <c r="M56" s="15"/>
    </row>
    <row r="57" spans="1:13" ht="15.75" hidden="1" x14ac:dyDescent="0.25">
      <c r="A57" s="16"/>
      <c r="B57" s="23"/>
      <c r="C57" s="14"/>
      <c r="D57" s="14"/>
      <c r="E57" s="14"/>
      <c r="F57" s="22"/>
      <c r="G57" s="14"/>
      <c r="H57" s="14"/>
      <c r="I57" s="14"/>
      <c r="J57" s="14"/>
      <c r="K57" s="14"/>
      <c r="L57" s="15"/>
      <c r="M57" s="15"/>
    </row>
    <row r="58" spans="1:13" ht="15.75" hidden="1" x14ac:dyDescent="0.25">
      <c r="A58" s="16"/>
      <c r="B58" s="23"/>
      <c r="C58" s="14"/>
      <c r="D58" s="14"/>
      <c r="E58" s="14"/>
      <c r="F58" s="22"/>
      <c r="G58" s="14"/>
      <c r="H58" s="14"/>
      <c r="I58" s="14"/>
      <c r="J58" s="14"/>
      <c r="K58" s="14"/>
      <c r="L58" s="15"/>
      <c r="M58" s="15"/>
    </row>
    <row r="59" spans="1:13" ht="15.75" hidden="1" x14ac:dyDescent="0.25">
      <c r="A59" s="16"/>
      <c r="B59" s="23"/>
      <c r="C59" s="14"/>
      <c r="D59" s="14"/>
      <c r="E59" s="14"/>
      <c r="F59" s="22"/>
      <c r="G59" s="14"/>
      <c r="H59" s="14"/>
      <c r="I59" s="14"/>
      <c r="J59" s="14"/>
      <c r="K59" s="14"/>
      <c r="L59" s="15"/>
      <c r="M59" s="15"/>
    </row>
    <row r="60" spans="1:13" ht="15.75" hidden="1" x14ac:dyDescent="0.25">
      <c r="A60" s="16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5"/>
      <c r="M60" s="15"/>
    </row>
    <row r="61" spans="1:13" ht="15.75" hidden="1" x14ac:dyDescent="0.25">
      <c r="A61" s="16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</row>
    <row r="62" spans="1:13" s="17" customFormat="1" ht="15.75" x14ac:dyDescent="0.25">
      <c r="A62" s="25" t="s">
        <v>16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 spans="1:13" s="18" customFormat="1" ht="15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</row>
    <row r="64" spans="1:13" s="18" customFormat="1" ht="1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27"/>
    </row>
    <row r="65" spans="1:11" ht="15" x14ac:dyDescent="0.2">
      <c r="A65" s="14"/>
      <c r="B65" s="28"/>
      <c r="C65" s="14"/>
      <c r="D65" s="14"/>
      <c r="E65" s="14"/>
      <c r="F65" s="14"/>
      <c r="G65" s="29"/>
      <c r="H65" s="14"/>
      <c r="I65" s="14"/>
      <c r="J65" s="14"/>
      <c r="K65" s="30"/>
    </row>
    <row r="66" spans="1:11" ht="15" x14ac:dyDescent="0.2">
      <c r="A66" s="14"/>
      <c r="B66" s="14"/>
      <c r="C66" s="28"/>
      <c r="D66" s="14"/>
      <c r="E66" s="14"/>
      <c r="F66" s="29"/>
      <c r="G66" s="14"/>
      <c r="H66" s="14"/>
      <c r="I66" s="14"/>
      <c r="J66" s="14"/>
      <c r="K66" s="30"/>
    </row>
    <row r="67" spans="1:11" ht="15" x14ac:dyDescent="0.2">
      <c r="A67" s="14"/>
      <c r="B67" s="14"/>
      <c r="C67" s="14"/>
      <c r="D67" s="28"/>
      <c r="E67" s="29"/>
      <c r="F67" s="14"/>
      <c r="G67" s="14"/>
      <c r="H67" s="14"/>
      <c r="I67" s="14"/>
      <c r="J67" s="14"/>
      <c r="K67" s="30"/>
    </row>
    <row r="68" spans="1:11" ht="15" x14ac:dyDescent="0.2">
      <c r="A68" s="14"/>
      <c r="B68" s="14"/>
      <c r="C68" s="14"/>
      <c r="D68" s="29"/>
      <c r="E68" s="28"/>
      <c r="F68" s="14"/>
      <c r="G68" s="14"/>
      <c r="H68" s="14"/>
      <c r="I68" s="14"/>
      <c r="J68" s="14"/>
      <c r="K68" s="30"/>
    </row>
    <row r="69" spans="1:11" ht="15" x14ac:dyDescent="0.2">
      <c r="A69" s="14"/>
      <c r="B69" s="14"/>
      <c r="C69" s="29"/>
      <c r="D69" s="14"/>
      <c r="E69" s="14"/>
      <c r="F69" s="28"/>
      <c r="G69" s="14"/>
      <c r="H69" s="14"/>
      <c r="I69" s="14"/>
      <c r="J69" s="14"/>
      <c r="K69" s="30"/>
    </row>
    <row r="70" spans="1:11" ht="15" x14ac:dyDescent="0.2">
      <c r="A70" s="14"/>
      <c r="B70" s="29"/>
      <c r="C70" s="14"/>
      <c r="D70" s="14"/>
      <c r="E70" s="14"/>
      <c r="F70" s="14"/>
      <c r="G70" s="28"/>
      <c r="H70" s="14"/>
      <c r="I70" s="14"/>
      <c r="J70" s="14"/>
      <c r="K70" s="30"/>
    </row>
    <row r="71" spans="1:11" ht="15" x14ac:dyDescent="0.2">
      <c r="A71" s="14"/>
      <c r="B71" s="14"/>
      <c r="C71" s="14"/>
      <c r="D71" s="14"/>
      <c r="E71" s="14"/>
      <c r="F71" s="14"/>
      <c r="G71" s="14"/>
      <c r="H71" s="28"/>
      <c r="I71" s="14"/>
      <c r="J71" s="14"/>
      <c r="K71" s="30"/>
    </row>
    <row r="72" spans="1:11" ht="15" x14ac:dyDescent="0.2">
      <c r="A72" s="14"/>
      <c r="B72" s="14"/>
      <c r="C72" s="14"/>
      <c r="D72" s="14"/>
      <c r="E72" s="14"/>
      <c r="F72" s="14"/>
      <c r="G72" s="14"/>
      <c r="H72" s="14"/>
      <c r="I72" s="28"/>
      <c r="J72" s="14"/>
      <c r="K72" s="30"/>
    </row>
    <row r="73" spans="1:11" ht="1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30"/>
    </row>
    <row r="74" spans="1:11" ht="15" x14ac:dyDescent="0.2">
      <c r="A74" s="27"/>
      <c r="B74" s="27"/>
      <c r="C74" s="30"/>
      <c r="D74" s="30"/>
      <c r="E74" s="30"/>
      <c r="F74" s="30"/>
      <c r="G74" s="27"/>
      <c r="H74" s="27"/>
      <c r="I74" s="27"/>
      <c r="J74" s="30"/>
      <c r="K74" s="30"/>
    </row>
    <row r="75" spans="1:11" ht="1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</row>
    <row r="76" spans="1:11" ht="15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0"/>
      <c r="K76" s="30"/>
    </row>
    <row r="77" spans="1:11" ht="15" x14ac:dyDescent="0.2">
      <c r="A77" s="30" t="s">
        <v>17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</row>
    <row r="78" spans="1:11" ht="1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</row>
    <row r="79" spans="1:11" ht="15.75" thickBot="1" x14ac:dyDescent="0.25">
      <c r="A79" s="32"/>
      <c r="B79" s="33"/>
      <c r="C79" s="33"/>
      <c r="D79" s="33"/>
      <c r="E79" s="33"/>
      <c r="F79" s="33"/>
      <c r="G79" s="33"/>
      <c r="H79" s="33"/>
      <c r="I79" s="33"/>
      <c r="J79" s="34"/>
      <c r="K79" s="30"/>
    </row>
    <row r="80" spans="1:11" ht="21.75" thickTop="1" thickBot="1" x14ac:dyDescent="0.25">
      <c r="A80" s="35"/>
      <c r="B80" s="65" t="s">
        <v>21</v>
      </c>
      <c r="C80" s="14"/>
      <c r="D80" s="14"/>
      <c r="E80" s="14"/>
      <c r="F80" s="14"/>
      <c r="G80" s="68" t="s">
        <v>28</v>
      </c>
      <c r="H80" s="14"/>
      <c r="I80" s="14"/>
      <c r="J80" s="36"/>
      <c r="K80" s="30"/>
    </row>
    <row r="81" spans="1:11" ht="21.75" thickTop="1" thickBot="1" x14ac:dyDescent="0.25">
      <c r="A81" s="35"/>
      <c r="B81" s="14"/>
      <c r="C81" s="65" t="s">
        <v>22</v>
      </c>
      <c r="D81" s="14"/>
      <c r="E81" s="14"/>
      <c r="F81" s="68" t="s">
        <v>23</v>
      </c>
      <c r="G81" s="14"/>
      <c r="H81" s="14"/>
      <c r="I81" s="14"/>
      <c r="J81" s="36"/>
      <c r="K81" s="30"/>
    </row>
    <row r="82" spans="1:11" ht="21" thickTop="1" thickBot="1" x14ac:dyDescent="0.25">
      <c r="A82" s="35"/>
      <c r="B82" s="14"/>
      <c r="C82" s="14"/>
      <c r="D82" s="66" t="s">
        <v>23</v>
      </c>
      <c r="E82" s="68" t="s">
        <v>30</v>
      </c>
      <c r="F82" s="14"/>
      <c r="G82" s="14"/>
      <c r="H82" s="14"/>
      <c r="I82" s="14"/>
      <c r="J82" s="36"/>
      <c r="K82" s="30"/>
    </row>
    <row r="83" spans="1:11" ht="21.75" thickTop="1" thickBot="1" x14ac:dyDescent="0.25">
      <c r="A83" s="35"/>
      <c r="B83" s="14"/>
      <c r="C83" s="14"/>
      <c r="D83" s="68" t="s">
        <v>31</v>
      </c>
      <c r="E83" s="67" t="s">
        <v>24</v>
      </c>
      <c r="F83" s="14"/>
      <c r="G83" s="14"/>
      <c r="H83" s="14"/>
      <c r="I83" s="14"/>
      <c r="J83" s="36"/>
      <c r="K83" s="30"/>
    </row>
    <row r="84" spans="1:11" ht="21.75" thickTop="1" thickBot="1" x14ac:dyDescent="0.25">
      <c r="A84" s="35"/>
      <c r="B84" s="14"/>
      <c r="C84" s="68" t="s">
        <v>30</v>
      </c>
      <c r="D84" s="14"/>
      <c r="E84" s="14"/>
      <c r="F84" s="65" t="s">
        <v>25</v>
      </c>
      <c r="G84" s="14"/>
      <c r="H84" s="14"/>
      <c r="I84" s="14"/>
      <c r="J84" s="36"/>
      <c r="K84" s="30"/>
    </row>
    <row r="85" spans="1:11" ht="21" thickTop="1" thickBot="1" x14ac:dyDescent="0.25">
      <c r="A85" s="35"/>
      <c r="B85" s="68" t="s">
        <v>29</v>
      </c>
      <c r="C85" s="14"/>
      <c r="D85" s="14"/>
      <c r="E85" s="14"/>
      <c r="F85" s="14"/>
      <c r="G85" s="65" t="s">
        <v>26</v>
      </c>
      <c r="H85" s="14"/>
      <c r="I85" s="14"/>
      <c r="J85" s="36"/>
      <c r="K85" s="30"/>
    </row>
    <row r="86" spans="1:11" ht="21" thickTop="1" thickBot="1" x14ac:dyDescent="0.25">
      <c r="A86" s="35"/>
      <c r="B86" s="14"/>
      <c r="C86" s="14"/>
      <c r="D86" s="14"/>
      <c r="E86" s="14"/>
      <c r="F86" s="14"/>
      <c r="G86" s="14"/>
      <c r="H86" s="65" t="s">
        <v>27</v>
      </c>
      <c r="I86" s="14"/>
      <c r="J86" s="36"/>
      <c r="K86" s="30"/>
    </row>
    <row r="87" spans="1:11" ht="21.75" thickTop="1" thickBot="1" x14ac:dyDescent="0.25">
      <c r="A87" s="35"/>
      <c r="B87" s="14"/>
      <c r="C87" s="14"/>
      <c r="D87" s="14"/>
      <c r="E87" s="14"/>
      <c r="F87" s="14"/>
      <c r="G87" s="14"/>
      <c r="H87" s="14"/>
      <c r="I87" s="65" t="s">
        <v>28</v>
      </c>
      <c r="J87" s="36"/>
      <c r="K87" s="30"/>
    </row>
    <row r="88" spans="1:11" ht="15.75" thickTop="1" x14ac:dyDescent="0.2">
      <c r="A88" s="35"/>
      <c r="B88" s="14"/>
      <c r="C88" s="14"/>
      <c r="D88" s="14"/>
      <c r="E88" s="14"/>
      <c r="F88" s="14"/>
      <c r="G88" s="14"/>
      <c r="H88" s="14"/>
      <c r="I88" s="14"/>
      <c r="J88" s="36"/>
      <c r="K88" s="30"/>
    </row>
    <row r="89" spans="1:11" ht="15" x14ac:dyDescent="0.2">
      <c r="A89" s="35"/>
      <c r="B89" s="14"/>
      <c r="C89" s="14"/>
      <c r="D89" s="14"/>
      <c r="E89" s="14"/>
      <c r="F89" s="14"/>
      <c r="G89" s="14"/>
      <c r="H89" s="14"/>
      <c r="I89" s="14"/>
      <c r="J89" s="36"/>
      <c r="K89" s="30"/>
    </row>
    <row r="90" spans="1:11" ht="15" x14ac:dyDescent="0.2">
      <c r="A90" s="37"/>
      <c r="B90" s="38"/>
      <c r="C90" s="38"/>
      <c r="D90" s="38"/>
      <c r="E90" s="38"/>
      <c r="F90" s="38"/>
      <c r="G90" s="38"/>
      <c r="H90" s="38"/>
      <c r="I90" s="38"/>
      <c r="J90" s="39"/>
      <c r="K90" s="30"/>
    </row>
    <row r="91" spans="1:11" ht="15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0"/>
      <c r="K91" s="30"/>
    </row>
    <row r="92" spans="1:11" s="17" customFormat="1" ht="15.75" x14ac:dyDescent="0.25">
      <c r="A92" s="40" t="s">
        <v>18</v>
      </c>
      <c r="B92" s="38"/>
      <c r="C92" s="38"/>
      <c r="D92" s="38"/>
      <c r="E92" s="38"/>
      <c r="F92" s="38"/>
      <c r="G92" s="38"/>
      <c r="H92" s="38"/>
      <c r="I92" s="38"/>
      <c r="J92" s="26"/>
      <c r="K92" s="26"/>
    </row>
    <row r="93" spans="1:11" ht="15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0"/>
      <c r="K93" s="30"/>
    </row>
    <row r="94" spans="1:11" ht="15" x14ac:dyDescent="0.2">
      <c r="A94" s="31"/>
      <c r="B94" s="14"/>
      <c r="C94" s="14"/>
      <c r="D94" s="14"/>
      <c r="E94" s="14"/>
      <c r="F94" s="14"/>
      <c r="G94" s="14"/>
      <c r="H94" s="14"/>
      <c r="I94" s="31"/>
      <c r="J94" s="30"/>
      <c r="K94" s="30"/>
    </row>
    <row r="95" spans="1:11" ht="15" x14ac:dyDescent="0.2">
      <c r="A95" s="31"/>
      <c r="B95" s="14"/>
      <c r="C95" s="14"/>
      <c r="D95" s="14"/>
      <c r="E95" s="14"/>
      <c r="F95" s="14"/>
      <c r="G95" s="14"/>
      <c r="H95" s="14"/>
      <c r="I95" s="31"/>
      <c r="J95" s="30"/>
      <c r="K95" s="30"/>
    </row>
    <row r="96" spans="1:11" ht="15" x14ac:dyDescent="0.2">
      <c r="A96" s="31"/>
      <c r="B96" s="14"/>
      <c r="C96" s="14"/>
      <c r="D96" s="14"/>
      <c r="E96" s="41"/>
      <c r="F96" s="14"/>
      <c r="G96" s="14"/>
      <c r="H96" s="14"/>
      <c r="I96" s="31"/>
      <c r="J96" s="30"/>
      <c r="K96" s="30"/>
    </row>
    <row r="97" spans="1:12" ht="15" x14ac:dyDescent="0.2">
      <c r="A97" s="31"/>
      <c r="B97" s="14"/>
      <c r="C97" s="14"/>
      <c r="D97" s="42"/>
      <c r="E97" s="14"/>
      <c r="F97" s="41"/>
      <c r="G97" s="14"/>
      <c r="H97" s="14"/>
      <c r="I97" s="31"/>
      <c r="J97" s="30"/>
      <c r="K97" s="30"/>
    </row>
    <row r="98" spans="1:12" ht="15" x14ac:dyDescent="0.2">
      <c r="A98" s="31"/>
      <c r="B98" s="14"/>
      <c r="C98" s="14"/>
      <c r="D98" s="14"/>
      <c r="E98" s="42"/>
      <c r="F98" s="14"/>
      <c r="G98" s="14"/>
      <c r="H98" s="14"/>
      <c r="I98" s="31"/>
      <c r="J98" s="30"/>
      <c r="K98" s="30"/>
    </row>
    <row r="99" spans="1:12" ht="15" x14ac:dyDescent="0.2">
      <c r="A99" s="31"/>
      <c r="B99" s="14"/>
      <c r="C99" s="14"/>
      <c r="D99" s="14"/>
      <c r="E99" s="14"/>
      <c r="F99" s="14"/>
      <c r="G99" s="14"/>
      <c r="H99" s="14"/>
      <c r="I99" s="31"/>
      <c r="J99" s="30"/>
      <c r="K99" s="30"/>
    </row>
    <row r="100" spans="1:12" ht="35.25" customHeight="1" x14ac:dyDescent="0.2">
      <c r="A100" s="31"/>
      <c r="B100" s="14"/>
      <c r="C100" s="14"/>
      <c r="D100" s="14"/>
      <c r="E100" s="14"/>
      <c r="F100" s="14"/>
      <c r="G100" s="14"/>
      <c r="H100" s="14"/>
      <c r="I100" s="31"/>
      <c r="J100" s="30"/>
      <c r="K100" s="30"/>
    </row>
    <row r="101" spans="1:12" ht="15" x14ac:dyDescent="0.2">
      <c r="A101" s="31" t="s">
        <v>17</v>
      </c>
      <c r="B101" s="31"/>
      <c r="C101" s="31"/>
      <c r="D101" s="31"/>
      <c r="E101" s="31"/>
      <c r="F101" s="31"/>
      <c r="G101" s="31"/>
      <c r="H101" s="31"/>
      <c r="I101" s="31"/>
      <c r="J101" s="30"/>
      <c r="K101" s="30"/>
    </row>
    <row r="102" spans="1:12" ht="15" x14ac:dyDescent="0.2">
      <c r="A102" s="31"/>
      <c r="B102" s="31"/>
      <c r="C102" s="43"/>
      <c r="D102" s="44"/>
      <c r="E102" s="44"/>
      <c r="F102" s="44"/>
      <c r="G102" s="34"/>
      <c r="H102" s="31"/>
      <c r="I102" s="31"/>
      <c r="J102" s="30"/>
      <c r="K102" s="30"/>
    </row>
    <row r="103" spans="1:12" ht="30" customHeight="1" x14ac:dyDescent="0.2">
      <c r="A103" s="31"/>
      <c r="B103" s="31"/>
      <c r="C103" s="45"/>
      <c r="D103" s="73" t="s">
        <v>32</v>
      </c>
      <c r="E103" s="27"/>
      <c r="F103" s="27"/>
      <c r="G103" s="36"/>
      <c r="H103" s="31"/>
      <c r="I103" s="31"/>
      <c r="J103" s="30"/>
      <c r="K103" s="30"/>
    </row>
    <row r="104" spans="1:12" ht="30" customHeight="1" x14ac:dyDescent="0.2">
      <c r="A104" s="31"/>
      <c r="B104" s="31"/>
      <c r="C104" s="74" t="s">
        <v>32</v>
      </c>
      <c r="D104" s="71"/>
      <c r="E104" s="72" t="s">
        <v>32</v>
      </c>
      <c r="F104" s="27"/>
      <c r="G104" s="36"/>
      <c r="H104" s="31"/>
      <c r="I104" s="31"/>
      <c r="J104" s="30"/>
      <c r="K104" s="30"/>
    </row>
    <row r="105" spans="1:12" ht="30" customHeight="1" x14ac:dyDescent="0.2">
      <c r="A105" s="31"/>
      <c r="B105" s="31"/>
      <c r="C105" s="45"/>
      <c r="D105" s="70" t="s">
        <v>32</v>
      </c>
      <c r="E105" s="27"/>
      <c r="F105" s="27"/>
      <c r="G105" s="36"/>
      <c r="H105" s="31"/>
      <c r="I105" s="31"/>
      <c r="J105" s="30"/>
      <c r="K105" s="30"/>
    </row>
    <row r="106" spans="1:12" ht="15" x14ac:dyDescent="0.2">
      <c r="A106" s="31"/>
      <c r="B106" s="31"/>
      <c r="C106" s="46"/>
      <c r="D106" s="69"/>
      <c r="E106" s="26"/>
      <c r="F106" s="26"/>
      <c r="G106" s="39"/>
      <c r="H106" s="31"/>
      <c r="I106" s="31"/>
      <c r="J106" s="30"/>
      <c r="K106" s="30"/>
    </row>
    <row r="107" spans="1:12" ht="15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0"/>
      <c r="K107" s="30"/>
    </row>
    <row r="108" spans="1:12" ht="15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0"/>
      <c r="K108" s="30"/>
    </row>
    <row r="109" spans="1:12" s="17" customFormat="1" ht="15.75" x14ac:dyDescent="0.25">
      <c r="A109" s="40" t="s">
        <v>19</v>
      </c>
      <c r="B109" s="38"/>
      <c r="C109" s="38"/>
      <c r="D109" s="38"/>
      <c r="E109" s="38"/>
      <c r="F109" s="38"/>
      <c r="G109" s="38"/>
      <c r="H109" s="38"/>
      <c r="I109" s="38"/>
      <c r="J109" s="26"/>
      <c r="K109" s="26"/>
    </row>
    <row r="110" spans="1:12" ht="1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</row>
    <row r="111" spans="1:12" ht="16.5" thickBot="1" x14ac:dyDescent="0.3">
      <c r="A111" s="12" t="s">
        <v>20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ht="15.75" thickTop="1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</row>
    <row r="113" spans="1:11" ht="15.75" x14ac:dyDescent="0.25">
      <c r="A113" s="47"/>
      <c r="B113" s="30"/>
      <c r="C113" s="30"/>
      <c r="D113" s="30"/>
      <c r="E113" s="30"/>
      <c r="F113" s="30"/>
      <c r="G113" s="30"/>
      <c r="H113" s="30"/>
      <c r="I113" s="30"/>
      <c r="J113" s="30"/>
      <c r="K113" s="30"/>
    </row>
    <row r="114" spans="1:11" ht="15" x14ac:dyDescent="0.2">
      <c r="A114" s="30"/>
      <c r="B114" s="43"/>
      <c r="C114" s="44"/>
      <c r="D114" s="44"/>
      <c r="E114" s="44"/>
      <c r="F114" s="44"/>
      <c r="G114" s="44"/>
      <c r="H114" s="44"/>
      <c r="I114" s="34"/>
      <c r="J114" s="30"/>
      <c r="K114" s="30"/>
    </row>
    <row r="115" spans="1:11" ht="15" x14ac:dyDescent="0.2">
      <c r="A115" s="30"/>
      <c r="B115" s="45"/>
      <c r="C115" s="27"/>
      <c r="D115" s="27"/>
      <c r="E115" s="27"/>
      <c r="F115" s="27"/>
      <c r="G115" s="27"/>
      <c r="H115" s="27"/>
      <c r="I115" s="36"/>
      <c r="J115" s="30"/>
      <c r="K115" s="30"/>
    </row>
    <row r="116" spans="1:11" ht="15" x14ac:dyDescent="0.2">
      <c r="A116" s="30"/>
      <c r="B116" s="45"/>
      <c r="C116" s="27"/>
      <c r="D116" s="27"/>
      <c r="E116" s="27"/>
      <c r="F116" s="27"/>
      <c r="G116" s="27"/>
      <c r="H116" s="27"/>
      <c r="I116" s="36"/>
      <c r="J116" s="30"/>
      <c r="K116" s="30"/>
    </row>
    <row r="117" spans="1:11" ht="15.75" thickBot="1" x14ac:dyDescent="0.25">
      <c r="A117" s="30"/>
      <c r="B117" s="75"/>
      <c r="C117" s="76"/>
      <c r="D117" s="76"/>
      <c r="E117" s="76"/>
      <c r="F117" s="76"/>
      <c r="G117" s="76"/>
      <c r="H117" s="27"/>
      <c r="I117" s="36"/>
      <c r="J117" s="30"/>
      <c r="K117" s="30"/>
    </row>
    <row r="118" spans="1:11" ht="15.75" thickBot="1" x14ac:dyDescent="0.25">
      <c r="A118" s="30"/>
      <c r="B118" s="75"/>
      <c r="C118" s="76"/>
      <c r="D118" s="76"/>
      <c r="E118" s="81" t="s">
        <v>26</v>
      </c>
      <c r="F118" s="76"/>
      <c r="G118" s="76"/>
      <c r="H118" s="27"/>
      <c r="I118" s="36"/>
      <c r="J118" s="30"/>
      <c r="K118" s="30"/>
    </row>
    <row r="119" spans="1:11" ht="21" thickBot="1" x14ac:dyDescent="0.25">
      <c r="A119" s="30"/>
      <c r="B119" s="75"/>
      <c r="C119" s="76"/>
      <c r="D119" s="80" t="s">
        <v>33</v>
      </c>
      <c r="E119" s="87"/>
      <c r="F119" s="85" t="s">
        <v>34</v>
      </c>
      <c r="G119" s="76"/>
      <c r="H119" s="27"/>
      <c r="I119" s="36"/>
      <c r="J119" s="30"/>
      <c r="K119" s="30"/>
    </row>
    <row r="120" spans="1:11" ht="16.5" thickBot="1" x14ac:dyDescent="0.25">
      <c r="A120" s="30"/>
      <c r="B120" s="75"/>
      <c r="C120" s="78" t="s">
        <v>26</v>
      </c>
      <c r="D120" s="86"/>
      <c r="E120" s="79"/>
      <c r="F120" s="87"/>
      <c r="G120" s="77" t="s">
        <v>22</v>
      </c>
      <c r="H120" s="27"/>
      <c r="I120" s="36"/>
      <c r="J120" s="30"/>
      <c r="K120" s="30"/>
    </row>
    <row r="121" spans="1:11" ht="20.25" thickBot="1" x14ac:dyDescent="0.25">
      <c r="A121" s="30"/>
      <c r="B121" s="75"/>
      <c r="C121" s="76"/>
      <c r="D121" s="84" t="s">
        <v>35</v>
      </c>
      <c r="E121" s="87"/>
      <c r="F121" s="82" t="s">
        <v>27</v>
      </c>
      <c r="G121" s="76"/>
      <c r="H121" s="27"/>
      <c r="I121" s="36"/>
      <c r="J121" s="30"/>
      <c r="K121" s="30"/>
    </row>
    <row r="122" spans="1:11" ht="15.75" thickBot="1" x14ac:dyDescent="0.25">
      <c r="A122" s="30"/>
      <c r="B122" s="75"/>
      <c r="C122" s="76"/>
      <c r="D122" s="76"/>
      <c r="E122" s="83" t="s">
        <v>22</v>
      </c>
      <c r="F122" s="76"/>
      <c r="G122" s="76"/>
      <c r="H122" s="27"/>
      <c r="I122" s="36"/>
      <c r="J122" s="30"/>
      <c r="K122" s="30"/>
    </row>
    <row r="123" spans="1:11" ht="15" x14ac:dyDescent="0.2">
      <c r="A123" s="30"/>
      <c r="B123" s="75"/>
      <c r="C123" s="76"/>
      <c r="D123" s="76"/>
      <c r="E123" s="76"/>
      <c r="F123" s="76"/>
      <c r="G123" s="76"/>
      <c r="H123" s="27"/>
      <c r="I123" s="36"/>
      <c r="J123" s="30"/>
      <c r="K123" s="30"/>
    </row>
    <row r="124" spans="1:11" ht="15" x14ac:dyDescent="0.2">
      <c r="A124" s="30"/>
      <c r="B124" s="75"/>
      <c r="C124" s="76"/>
      <c r="D124" s="76"/>
      <c r="E124" s="76"/>
      <c r="F124" s="76"/>
      <c r="G124" s="76"/>
      <c r="H124" s="27"/>
      <c r="I124" s="36"/>
      <c r="J124" s="30"/>
      <c r="K124" s="30"/>
    </row>
    <row r="125" spans="1:11" ht="15" x14ac:dyDescent="0.2">
      <c r="A125" s="30"/>
      <c r="B125" s="45"/>
      <c r="C125" s="27"/>
      <c r="D125" s="27"/>
      <c r="E125" s="27"/>
      <c r="F125" s="27"/>
      <c r="G125" s="27"/>
      <c r="H125" s="27"/>
      <c r="I125" s="36"/>
      <c r="J125" s="30"/>
      <c r="K125" s="30"/>
    </row>
    <row r="126" spans="1:11" ht="15" x14ac:dyDescent="0.2">
      <c r="A126" s="30"/>
      <c r="B126" s="45"/>
      <c r="C126" s="27"/>
      <c r="D126" s="27"/>
      <c r="E126" s="27"/>
      <c r="F126" s="27"/>
      <c r="G126" s="27"/>
      <c r="H126" s="27"/>
      <c r="I126" s="36"/>
      <c r="J126" s="30"/>
      <c r="K126" s="30"/>
    </row>
    <row r="127" spans="1:11" ht="15" x14ac:dyDescent="0.2">
      <c r="A127" s="30"/>
      <c r="B127" s="45"/>
      <c r="C127" s="27"/>
      <c r="D127" s="27"/>
      <c r="E127" s="27"/>
      <c r="F127" s="27"/>
      <c r="G127" s="27"/>
      <c r="H127" s="27"/>
      <c r="I127" s="36"/>
      <c r="J127" s="30"/>
      <c r="K127" s="30"/>
    </row>
    <row r="128" spans="1:11" ht="15" x14ac:dyDescent="0.2">
      <c r="A128" s="30"/>
      <c r="B128" s="45"/>
      <c r="C128" s="27"/>
      <c r="D128" s="27"/>
      <c r="E128" s="27"/>
      <c r="F128" s="27"/>
      <c r="G128" s="27"/>
      <c r="H128" s="27"/>
      <c r="I128" s="36"/>
      <c r="J128" s="30"/>
      <c r="K128" s="30"/>
    </row>
    <row r="129" spans="1:11" ht="15" x14ac:dyDescent="0.2">
      <c r="A129" s="30"/>
      <c r="B129" s="46"/>
      <c r="C129" s="26"/>
      <c r="D129" s="26"/>
      <c r="E129" s="26"/>
      <c r="F129" s="26"/>
      <c r="G129" s="26"/>
      <c r="H129" s="26"/>
      <c r="I129" s="39"/>
      <c r="J129" s="30"/>
      <c r="K129" s="30"/>
    </row>
    <row r="130" spans="1:11" ht="1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</row>
    <row r="131" spans="1:11" ht="1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</row>
  </sheetData>
  <mergeCells count="1">
    <mergeCell ref="B19:G19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3"/>
  <sheetViews>
    <sheetView showGridLines="0" topLeftCell="A46" workbookViewId="0">
      <selection activeCell="G59" sqref="G59"/>
    </sheetView>
  </sheetViews>
  <sheetFormatPr defaultRowHeight="12.75" x14ac:dyDescent="0.2"/>
  <cols>
    <col min="1" max="1" width="9.140625" style="13"/>
    <col min="2" max="2" width="11.42578125" style="13" customWidth="1"/>
    <col min="3" max="4" width="10.7109375" style="13" customWidth="1"/>
    <col min="5" max="6" width="9.140625" style="13"/>
    <col min="7" max="7" width="10.42578125" style="13" customWidth="1"/>
    <col min="8" max="8" width="23.5703125" style="13" customWidth="1"/>
    <col min="9" max="16384" width="9.140625" style="13"/>
  </cols>
  <sheetData>
    <row r="1" spans="1:16" ht="15.75" thickBot="1" x14ac:dyDescent="0.25">
      <c r="A1" s="89" t="s">
        <v>36</v>
      </c>
      <c r="B1" s="89"/>
      <c r="C1" s="89"/>
      <c r="D1" s="89"/>
      <c r="E1" s="89"/>
      <c r="F1" s="89"/>
      <c r="G1" s="89"/>
      <c r="H1" s="89"/>
      <c r="I1" s="90"/>
      <c r="J1" s="89"/>
      <c r="K1" s="89"/>
      <c r="L1" s="89"/>
      <c r="M1" s="89"/>
      <c r="N1" s="12"/>
      <c r="O1" s="12"/>
      <c r="P1" s="12"/>
    </row>
    <row r="2" spans="1:16" ht="16.5" customHeight="1" thickTop="1" x14ac:dyDescent="0.25">
      <c r="A2" s="91" t="s">
        <v>37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6" ht="16.5" customHeight="1" x14ac:dyDescent="0.25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6" ht="16.5" customHeight="1" x14ac:dyDescent="0.25">
      <c r="A4" s="93" t="s">
        <v>38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</row>
    <row r="5" spans="1:16" s="17" customFormat="1" ht="43.5" customHeight="1" x14ac:dyDescent="0.25">
      <c r="A5" s="94" t="s">
        <v>39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</row>
    <row r="6" spans="1:16" ht="15" x14ac:dyDescent="0.2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</row>
    <row r="7" spans="1:16" ht="15" x14ac:dyDescent="0.2">
      <c r="A7" s="92"/>
      <c r="B7" s="233" t="s">
        <v>40</v>
      </c>
      <c r="C7" s="234"/>
      <c r="D7" s="234"/>
      <c r="E7" s="234"/>
      <c r="F7" s="234"/>
      <c r="G7" s="234"/>
      <c r="H7" s="96" t="s">
        <v>41</v>
      </c>
      <c r="I7" s="92"/>
      <c r="J7" s="92"/>
      <c r="K7" s="92"/>
      <c r="L7" s="92"/>
      <c r="M7" s="92"/>
    </row>
    <row r="8" spans="1:16" ht="15" x14ac:dyDescent="0.2">
      <c r="A8" s="92"/>
      <c r="B8" s="97">
        <v>21</v>
      </c>
      <c r="C8" s="95">
        <v>-156</v>
      </c>
      <c r="D8" s="95">
        <v>120</v>
      </c>
      <c r="E8" s="95">
        <v>45</v>
      </c>
      <c r="F8" s="95">
        <v>98</v>
      </c>
      <c r="G8" s="95">
        <v>21</v>
      </c>
      <c r="H8" s="126">
        <f>SUM(B8:G8)</f>
        <v>149</v>
      </c>
      <c r="I8" s="92"/>
      <c r="J8" s="92"/>
      <c r="K8" s="92"/>
      <c r="L8" s="92"/>
      <c r="M8" s="92"/>
    </row>
    <row r="9" spans="1:16" ht="15" x14ac:dyDescent="0.2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</row>
    <row r="10" spans="1:16" ht="15" x14ac:dyDescent="0.2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</row>
    <row r="11" spans="1:16" ht="15" x14ac:dyDescent="0.2">
      <c r="A11" s="92"/>
      <c r="B11" s="98"/>
      <c r="C11" s="99" t="s">
        <v>40</v>
      </c>
      <c r="D11" s="96">
        <v>78</v>
      </c>
      <c r="E11" s="92"/>
      <c r="F11" s="92"/>
      <c r="G11" s="92"/>
      <c r="H11" s="92"/>
      <c r="I11" s="92"/>
      <c r="J11" s="92"/>
      <c r="K11" s="92"/>
      <c r="L11" s="92"/>
      <c r="M11" s="92"/>
    </row>
    <row r="12" spans="1:16" ht="15" x14ac:dyDescent="0.2">
      <c r="A12" s="92"/>
      <c r="B12" s="100"/>
      <c r="C12" s="101"/>
      <c r="D12" s="102">
        <v>21</v>
      </c>
      <c r="E12" s="92"/>
      <c r="F12" s="92"/>
      <c r="G12" s="92"/>
      <c r="H12" s="92"/>
      <c r="I12" s="92"/>
      <c r="J12" s="92"/>
      <c r="K12" s="92"/>
      <c r="L12" s="92"/>
      <c r="M12" s="92"/>
    </row>
    <row r="13" spans="1:16" ht="15" x14ac:dyDescent="0.2">
      <c r="A13" s="92"/>
      <c r="B13" s="100"/>
      <c r="C13" s="101"/>
      <c r="D13" s="102">
        <v>-52</v>
      </c>
      <c r="E13" s="92"/>
      <c r="F13" s="92"/>
      <c r="G13" s="92"/>
      <c r="H13" s="92"/>
      <c r="I13" s="92"/>
      <c r="J13" s="92"/>
      <c r="K13" s="92"/>
      <c r="L13" s="92"/>
      <c r="M13" s="92"/>
    </row>
    <row r="14" spans="1:16" ht="15" x14ac:dyDescent="0.2">
      <c r="A14" s="92"/>
      <c r="B14" s="100"/>
      <c r="C14" s="101"/>
      <c r="D14" s="102">
        <v>320</v>
      </c>
      <c r="E14" s="92"/>
      <c r="F14" s="92"/>
      <c r="G14" s="92"/>
      <c r="H14" s="92"/>
      <c r="I14" s="92"/>
      <c r="J14" s="92"/>
      <c r="K14" s="92"/>
      <c r="L14" s="92"/>
      <c r="M14" s="92"/>
    </row>
    <row r="15" spans="1:16" ht="15" x14ac:dyDescent="0.2">
      <c r="A15" s="92"/>
      <c r="B15" s="100"/>
      <c r="C15" s="101"/>
      <c r="D15" s="102">
        <v>22</v>
      </c>
      <c r="E15" s="92"/>
      <c r="F15" s="92"/>
      <c r="G15" s="92"/>
      <c r="H15" s="92"/>
      <c r="I15" s="92"/>
      <c r="J15" s="92"/>
      <c r="K15" s="92"/>
      <c r="L15" s="92"/>
      <c r="M15" s="92"/>
    </row>
    <row r="16" spans="1:16" ht="15" x14ac:dyDescent="0.2">
      <c r="A16" s="92"/>
      <c r="B16" s="97"/>
      <c r="C16" s="103" t="s">
        <v>41</v>
      </c>
      <c r="D16" s="127">
        <f>SUM(D11:D15)</f>
        <v>389</v>
      </c>
      <c r="E16" s="92"/>
      <c r="F16" s="92"/>
      <c r="G16" s="92"/>
      <c r="H16" s="92"/>
      <c r="I16" s="92"/>
      <c r="J16" s="92"/>
      <c r="K16" s="92"/>
      <c r="L16" s="92"/>
      <c r="M16" s="92"/>
    </row>
    <row r="17" spans="1:13" ht="15" x14ac:dyDescent="0.2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</row>
    <row r="18" spans="1:13" s="17" customFormat="1" ht="15.75" x14ac:dyDescent="0.25">
      <c r="A18" s="94" t="s">
        <v>42</v>
      </c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</row>
    <row r="19" spans="1:13" ht="15" x14ac:dyDescent="0.2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</row>
    <row r="20" spans="1:13" ht="15" x14ac:dyDescent="0.2">
      <c r="A20" s="92"/>
      <c r="B20" s="233" t="s">
        <v>40</v>
      </c>
      <c r="C20" s="234"/>
      <c r="D20" s="234"/>
      <c r="E20" s="235"/>
      <c r="F20" s="92"/>
      <c r="G20" s="92"/>
      <c r="H20" s="92"/>
      <c r="I20" s="92"/>
      <c r="J20" s="92"/>
      <c r="K20" s="92"/>
      <c r="L20" s="92"/>
      <c r="M20" s="92"/>
    </row>
    <row r="21" spans="1:13" ht="15" x14ac:dyDescent="0.2">
      <c r="A21" s="92"/>
      <c r="B21" s="100">
        <v>13</v>
      </c>
      <c r="C21" s="101">
        <v>21</v>
      </c>
      <c r="D21" s="101">
        <v>-1</v>
      </c>
      <c r="E21" s="102">
        <v>22</v>
      </c>
      <c r="F21" s="92"/>
      <c r="G21" s="92"/>
      <c r="H21" s="92"/>
      <c r="I21" s="92"/>
      <c r="J21" s="92"/>
      <c r="K21" s="92"/>
      <c r="L21" s="92"/>
      <c r="M21" s="92"/>
    </row>
    <row r="22" spans="1:13" ht="15" x14ac:dyDescent="0.2">
      <c r="A22" s="92"/>
      <c r="B22" s="100">
        <v>0.5</v>
      </c>
      <c r="C22" s="101">
        <v>32</v>
      </c>
      <c r="D22" s="101">
        <v>55</v>
      </c>
      <c r="E22" s="102">
        <v>33</v>
      </c>
      <c r="F22" s="92"/>
      <c r="G22" s="92"/>
      <c r="H22" s="92"/>
      <c r="I22" s="92"/>
      <c r="J22" s="92"/>
      <c r="K22" s="92"/>
      <c r="L22" s="92"/>
      <c r="M22" s="92"/>
    </row>
    <row r="23" spans="1:13" ht="15" x14ac:dyDescent="0.2">
      <c r="A23" s="92"/>
      <c r="B23" s="100">
        <v>65</v>
      </c>
      <c r="C23" s="101">
        <v>73</v>
      </c>
      <c r="D23" s="101">
        <v>-9</v>
      </c>
      <c r="E23" s="105"/>
      <c r="F23" s="92"/>
      <c r="G23" s="92"/>
      <c r="H23" s="92"/>
      <c r="I23" s="92"/>
      <c r="J23" s="92"/>
      <c r="K23" s="92"/>
      <c r="L23" s="92"/>
      <c r="M23" s="92"/>
    </row>
    <row r="24" spans="1:13" ht="15" x14ac:dyDescent="0.2">
      <c r="A24" s="92"/>
      <c r="B24" s="97">
        <v>79</v>
      </c>
      <c r="C24" s="95">
        <v>62</v>
      </c>
      <c r="D24" s="95">
        <v>0.2</v>
      </c>
      <c r="E24" s="106"/>
      <c r="F24" s="92"/>
      <c r="G24" s="92"/>
      <c r="H24" s="92"/>
      <c r="I24" s="92"/>
      <c r="J24" s="92"/>
      <c r="K24" s="92"/>
      <c r="L24" s="92"/>
      <c r="M24" s="92"/>
    </row>
    <row r="25" spans="1:13" ht="15" x14ac:dyDescent="0.2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</row>
    <row r="26" spans="1:13" ht="15.75" x14ac:dyDescent="0.25">
      <c r="A26" s="92"/>
      <c r="B26" s="128">
        <f>SUM(B21:E24)</f>
        <v>445.7</v>
      </c>
      <c r="C26" s="92" t="s">
        <v>43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</row>
    <row r="27" spans="1:13" ht="15" x14ac:dyDescent="0.2">
      <c r="A27" s="92"/>
      <c r="B27" s="92"/>
      <c r="C27" s="101"/>
      <c r="D27" s="92"/>
      <c r="E27" s="92"/>
      <c r="F27" s="92"/>
      <c r="G27" s="92"/>
      <c r="H27" s="92"/>
      <c r="I27" s="92"/>
      <c r="J27" s="92"/>
      <c r="K27" s="92"/>
      <c r="L27" s="92"/>
      <c r="M27" s="92"/>
    </row>
    <row r="28" spans="1:13" ht="15.75" x14ac:dyDescent="0.25">
      <c r="A28" s="92"/>
      <c r="B28" s="129">
        <f>MIN(B21:E24)</f>
        <v>-9</v>
      </c>
      <c r="C28" s="92" t="s">
        <v>44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</row>
    <row r="29" spans="1:13" ht="15" x14ac:dyDescent="0.2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</row>
    <row r="30" spans="1:13" ht="15.75" x14ac:dyDescent="0.25">
      <c r="A30" s="92"/>
      <c r="B30" s="125">
        <f>MAX(B21:E24)</f>
        <v>79</v>
      </c>
      <c r="C30" s="92" t="s">
        <v>45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</row>
    <row r="31" spans="1:13" ht="15" x14ac:dyDescent="0.2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</row>
    <row r="32" spans="1:13" ht="15.75" x14ac:dyDescent="0.25">
      <c r="A32" s="92"/>
      <c r="B32" s="131">
        <f>AVERAGE(B21:E24)</f>
        <v>31.835714285714285</v>
      </c>
      <c r="C32" s="92" t="s">
        <v>46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</row>
    <row r="33" spans="1:13" ht="15" x14ac:dyDescent="0.2">
      <c r="A33" s="92"/>
      <c r="B33" s="92"/>
      <c r="C33" s="92" t="s">
        <v>47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</row>
    <row r="34" spans="1:13" ht="15" x14ac:dyDescent="0.2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</row>
    <row r="35" spans="1:13" ht="15.75" x14ac:dyDescent="0.25">
      <c r="A35" s="92"/>
      <c r="B35" s="132">
        <f>PRODUCT(D21:D24)</f>
        <v>99</v>
      </c>
      <c r="C35" s="92" t="s">
        <v>48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</row>
    <row r="36" spans="1:13" ht="15" x14ac:dyDescent="0.2">
      <c r="A36" s="92"/>
      <c r="B36" s="101"/>
      <c r="C36" s="92" t="s">
        <v>49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</row>
    <row r="37" spans="1:13" ht="15" x14ac:dyDescent="0.2">
      <c r="A37" s="92"/>
      <c r="B37" s="101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</row>
    <row r="38" spans="1:13" ht="15" x14ac:dyDescent="0.2">
      <c r="A38" s="92"/>
      <c r="B38" s="92" t="s">
        <v>50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</row>
    <row r="39" spans="1:13" ht="15" x14ac:dyDescent="0.2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</row>
    <row r="40" spans="1:13" s="17" customFormat="1" ht="15.75" x14ac:dyDescent="0.25">
      <c r="A40" s="94" t="s">
        <v>51</v>
      </c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</row>
    <row r="41" spans="1:13" s="108" customFormat="1" ht="15.75" x14ac:dyDescent="0.25">
      <c r="A41" s="107"/>
      <c r="B41" s="107" t="s">
        <v>82</v>
      </c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</row>
    <row r="42" spans="1:13" ht="15" x14ac:dyDescent="0.2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</row>
    <row r="43" spans="1:13" ht="15" x14ac:dyDescent="0.2">
      <c r="A43" s="92"/>
      <c r="B43" s="92" t="s">
        <v>52</v>
      </c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</row>
    <row r="44" spans="1:13" ht="15" x14ac:dyDescent="0.2">
      <c r="A44" s="92"/>
      <c r="B44" s="101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</row>
    <row r="45" spans="1:13" ht="15" x14ac:dyDescent="0.2">
      <c r="A45" s="92"/>
      <c r="B45" s="109"/>
      <c r="C45" s="110" t="s">
        <v>53</v>
      </c>
      <c r="D45" s="111" t="s">
        <v>54</v>
      </c>
      <c r="E45" s="92"/>
      <c r="F45" s="92"/>
      <c r="G45" s="92"/>
      <c r="H45" s="92"/>
      <c r="I45" s="92"/>
      <c r="J45" s="92"/>
      <c r="K45" s="92"/>
      <c r="L45" s="92"/>
      <c r="M45" s="92"/>
    </row>
    <row r="46" spans="1:13" ht="15" x14ac:dyDescent="0.2">
      <c r="A46" s="92"/>
      <c r="B46" s="112">
        <v>22</v>
      </c>
      <c r="C46" s="130" t="b">
        <f>ISNONTEXT(B46)</f>
        <v>1</v>
      </c>
      <c r="D46" s="130" t="b">
        <f>ISTEXT(B46)</f>
        <v>0</v>
      </c>
      <c r="E46" s="92"/>
      <c r="F46" s="92"/>
      <c r="G46" s="92"/>
      <c r="H46" s="92"/>
      <c r="I46" s="92"/>
      <c r="J46" s="92"/>
      <c r="K46" s="92"/>
      <c r="L46" s="92"/>
      <c r="M46" s="92"/>
    </row>
    <row r="47" spans="1:13" ht="15" x14ac:dyDescent="0.2">
      <c r="A47" s="92"/>
      <c r="B47" s="113" t="s">
        <v>55</v>
      </c>
      <c r="C47" s="130" t="b">
        <f t="shared" ref="C47:C49" si="0">ISNONTEXT(B47)</f>
        <v>0</v>
      </c>
      <c r="D47" s="130" t="b">
        <f t="shared" ref="D47:D49" si="1">ISTEXT(B47)</f>
        <v>1</v>
      </c>
      <c r="E47" s="92"/>
      <c r="F47" s="92"/>
      <c r="G47" s="92"/>
      <c r="H47" s="92"/>
      <c r="I47" s="92"/>
      <c r="J47" s="92"/>
      <c r="K47" s="92"/>
      <c r="L47" s="92"/>
      <c r="M47" s="92"/>
    </row>
    <row r="48" spans="1:13" ht="15" x14ac:dyDescent="0.2">
      <c r="A48" s="92"/>
      <c r="B48" s="113">
        <v>33</v>
      </c>
      <c r="C48" s="130" t="b">
        <f t="shared" si="0"/>
        <v>1</v>
      </c>
      <c r="D48" s="130" t="b">
        <f t="shared" si="1"/>
        <v>0</v>
      </c>
      <c r="E48" s="92"/>
      <c r="F48" s="92"/>
      <c r="G48" s="92"/>
      <c r="H48" s="92"/>
      <c r="I48" s="92"/>
      <c r="J48" s="92"/>
      <c r="K48" s="92"/>
      <c r="L48" s="92"/>
      <c r="M48" s="92"/>
    </row>
    <row r="49" spans="1:13" ht="15" x14ac:dyDescent="0.2">
      <c r="A49" s="92"/>
      <c r="B49" s="114" t="s">
        <v>56</v>
      </c>
      <c r="C49" s="130" t="b">
        <f t="shared" si="0"/>
        <v>0</v>
      </c>
      <c r="D49" s="130" t="b">
        <f t="shared" si="1"/>
        <v>1</v>
      </c>
      <c r="E49" s="92"/>
      <c r="F49" s="92"/>
      <c r="G49" s="92"/>
      <c r="H49" s="92"/>
      <c r="I49" s="92"/>
      <c r="J49" s="92"/>
      <c r="K49" s="92"/>
      <c r="L49" s="92"/>
      <c r="M49" s="92"/>
    </row>
    <row r="50" spans="1:13" ht="15" x14ac:dyDescent="0.2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</row>
    <row r="51" spans="1:13" s="17" customFormat="1" ht="15.75" x14ac:dyDescent="0.25">
      <c r="A51" s="94" t="s">
        <v>57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</row>
    <row r="52" spans="1:13" s="18" customFormat="1" ht="15.75" x14ac:dyDescent="0.25">
      <c r="A52" s="115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1:13" ht="15" x14ac:dyDescent="0.2">
      <c r="A53" s="92"/>
      <c r="B53" s="92" t="s">
        <v>58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</row>
    <row r="54" spans="1:13" ht="15.75" x14ac:dyDescent="0.25">
      <c r="A54" s="92"/>
      <c r="B54" s="92" t="s">
        <v>59</v>
      </c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</row>
    <row r="55" spans="1:13" ht="15.75" x14ac:dyDescent="0.25">
      <c r="A55" s="92"/>
      <c r="B55" s="92" t="s">
        <v>60</v>
      </c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</row>
    <row r="56" spans="1:13" ht="15" x14ac:dyDescent="0.2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</row>
    <row r="57" spans="1:13" ht="15" x14ac:dyDescent="0.2">
      <c r="A57" s="92"/>
      <c r="B57" s="231" t="s">
        <v>61</v>
      </c>
      <c r="C57" s="236" t="s">
        <v>62</v>
      </c>
      <c r="D57" s="236"/>
      <c r="E57" s="236"/>
      <c r="F57" s="236"/>
      <c r="G57" s="231" t="s">
        <v>63</v>
      </c>
      <c r="H57" s="231" t="s">
        <v>64</v>
      </c>
      <c r="I57" s="92"/>
      <c r="J57" s="92"/>
      <c r="K57" s="92"/>
      <c r="L57" s="92"/>
      <c r="M57" s="92"/>
    </row>
    <row r="58" spans="1:13" ht="15" x14ac:dyDescent="0.2">
      <c r="A58" s="92"/>
      <c r="B58" s="232"/>
      <c r="C58" s="104" t="s">
        <v>65</v>
      </c>
      <c r="D58" s="104" t="s">
        <v>66</v>
      </c>
      <c r="E58" s="104" t="s">
        <v>67</v>
      </c>
      <c r="F58" s="104" t="s">
        <v>68</v>
      </c>
      <c r="G58" s="232"/>
      <c r="H58" s="232"/>
      <c r="I58" s="92"/>
      <c r="J58" s="92"/>
      <c r="K58" s="92"/>
      <c r="L58" s="92"/>
      <c r="M58" s="92"/>
    </row>
    <row r="59" spans="1:13" ht="15" x14ac:dyDescent="0.2">
      <c r="A59" s="92"/>
      <c r="B59" s="104" t="s">
        <v>69</v>
      </c>
      <c r="C59" s="104">
        <v>100000</v>
      </c>
      <c r="D59" s="104">
        <v>20000</v>
      </c>
      <c r="E59" s="104">
        <v>0</v>
      </c>
      <c r="F59" s="104">
        <v>80000</v>
      </c>
      <c r="G59" s="104">
        <f>SUM(C59:F59)</f>
        <v>200000</v>
      </c>
      <c r="H59" s="130" t="str">
        <f>IF($G$64&gt;G59, "Менеджера наказать!", "Менеджера премировать!")</f>
        <v>Менеджера наказать!</v>
      </c>
      <c r="I59" s="92"/>
      <c r="J59" s="92"/>
      <c r="K59" s="92"/>
      <c r="L59" s="92"/>
      <c r="M59" s="92"/>
    </row>
    <row r="60" spans="1:13" ht="15" x14ac:dyDescent="0.2">
      <c r="A60" s="92"/>
      <c r="B60" s="104" t="s">
        <v>70</v>
      </c>
      <c r="C60" s="104">
        <v>150000</v>
      </c>
      <c r="D60" s="104">
        <v>0</v>
      </c>
      <c r="E60" s="104">
        <v>69000</v>
      </c>
      <c r="F60" s="104">
        <v>78000</v>
      </c>
      <c r="G60" s="104">
        <f>SUM(C60:F60)</f>
        <v>297000</v>
      </c>
      <c r="H60" s="130" t="str">
        <f t="shared" ref="H60:H63" si="2">IF($G$64&gt;G60, "Менеджера наказать!", "Менеджера премировать!")</f>
        <v>Менеджера наказать!</v>
      </c>
      <c r="I60" s="92"/>
      <c r="J60" s="92"/>
      <c r="K60" s="92"/>
      <c r="L60" s="92"/>
      <c r="M60" s="92"/>
    </row>
    <row r="61" spans="1:13" ht="15" x14ac:dyDescent="0.2">
      <c r="A61" s="92"/>
      <c r="B61" s="104" t="s">
        <v>71</v>
      </c>
      <c r="C61" s="104">
        <v>20000</v>
      </c>
      <c r="D61" s="104">
        <v>150000</v>
      </c>
      <c r="E61" s="104">
        <v>58000</v>
      </c>
      <c r="F61" s="104">
        <v>900000</v>
      </c>
      <c r="G61" s="104">
        <f>SUM(C61:F61)</f>
        <v>1128000</v>
      </c>
      <c r="H61" s="130" t="str">
        <f t="shared" si="2"/>
        <v>Менеджера премировать!</v>
      </c>
      <c r="I61" s="92"/>
      <c r="J61" s="92"/>
      <c r="K61" s="92"/>
      <c r="L61" s="92"/>
      <c r="M61" s="92"/>
    </row>
    <row r="62" spans="1:13" ht="15" x14ac:dyDescent="0.2">
      <c r="A62" s="92"/>
      <c r="B62" s="104" t="s">
        <v>72</v>
      </c>
      <c r="C62" s="104">
        <v>15000</v>
      </c>
      <c r="D62" s="104">
        <v>56000</v>
      </c>
      <c r="E62" s="104">
        <v>90000</v>
      </c>
      <c r="F62" s="104">
        <v>84000</v>
      </c>
      <c r="G62" s="104">
        <f>SUM(C62:F62)</f>
        <v>245000</v>
      </c>
      <c r="H62" s="130" t="str">
        <f t="shared" si="2"/>
        <v>Менеджера наказать!</v>
      </c>
      <c r="I62" s="92"/>
      <c r="J62" s="92"/>
      <c r="K62" s="92"/>
      <c r="L62" s="92"/>
      <c r="M62" s="92"/>
    </row>
    <row r="63" spans="1:13" ht="15" x14ac:dyDescent="0.2">
      <c r="A63" s="92"/>
      <c r="B63" s="104" t="s">
        <v>73</v>
      </c>
      <c r="C63" s="104">
        <v>80000</v>
      </c>
      <c r="D63" s="104">
        <v>2500</v>
      </c>
      <c r="E63" s="104">
        <v>100000</v>
      </c>
      <c r="F63" s="104">
        <v>60000</v>
      </c>
      <c r="G63" s="104">
        <f>SUM(C63:F63)</f>
        <v>242500</v>
      </c>
      <c r="H63" s="130" t="str">
        <f t="shared" si="2"/>
        <v>Менеджера наказать!</v>
      </c>
      <c r="I63" s="92"/>
      <c r="J63" s="92"/>
      <c r="K63" s="92"/>
      <c r="L63" s="92"/>
      <c r="M63" s="92"/>
    </row>
    <row r="64" spans="1:13" ht="15" x14ac:dyDescent="0.2">
      <c r="A64" s="92"/>
      <c r="B64" s="227" t="s">
        <v>74</v>
      </c>
      <c r="C64" s="228"/>
      <c r="D64" s="228"/>
      <c r="E64" s="228"/>
      <c r="F64" s="229"/>
      <c r="G64" s="130">
        <f>AVERAGE(G59:G63)</f>
        <v>422500</v>
      </c>
      <c r="H64" s="104"/>
      <c r="I64" s="92"/>
      <c r="J64" s="92"/>
      <c r="K64" s="92"/>
      <c r="L64" s="92"/>
      <c r="M64" s="92"/>
    </row>
    <row r="65" spans="1:13" ht="15" x14ac:dyDescent="0.2">
      <c r="A65" s="92"/>
      <c r="B65" s="116"/>
      <c r="C65" s="116"/>
      <c r="D65" s="116"/>
      <c r="E65" s="116"/>
      <c r="F65" s="116"/>
      <c r="G65" s="101"/>
      <c r="H65" s="101"/>
      <c r="I65" s="92"/>
      <c r="J65" s="92"/>
      <c r="K65" s="92"/>
      <c r="L65" s="92"/>
      <c r="M65" s="92"/>
    </row>
    <row r="66" spans="1:13" ht="13.5" customHeight="1" x14ac:dyDescent="0.2">
      <c r="A66" s="92" t="s">
        <v>75</v>
      </c>
      <c r="B66" s="116"/>
      <c r="C66" s="116"/>
      <c r="D66" s="116"/>
      <c r="E66" s="116"/>
      <c r="F66" s="116"/>
      <c r="G66" s="101"/>
      <c r="H66" s="101"/>
      <c r="I66" s="92"/>
      <c r="J66" s="92"/>
      <c r="K66" s="92"/>
      <c r="L66" s="92"/>
      <c r="M66" s="92"/>
    </row>
    <row r="67" spans="1:13" s="17" customFormat="1" ht="30.75" customHeight="1" x14ac:dyDescent="0.25">
      <c r="A67" s="94" t="s">
        <v>76</v>
      </c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</row>
    <row r="68" spans="1:13" ht="15" x14ac:dyDescent="0.2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</row>
    <row r="69" spans="1:13" ht="15.75" x14ac:dyDescent="0.25">
      <c r="A69" s="92"/>
      <c r="B69" s="92" t="s">
        <v>77</v>
      </c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</row>
    <row r="70" spans="1:13" ht="15.75" x14ac:dyDescent="0.25">
      <c r="A70" s="92"/>
      <c r="B70" s="92" t="s">
        <v>78</v>
      </c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</row>
    <row r="71" spans="1:13" ht="15" x14ac:dyDescent="0.2">
      <c r="A71" s="92"/>
      <c r="B71" s="92" t="s">
        <v>79</v>
      </c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</row>
    <row r="72" spans="1:13" ht="15" x14ac:dyDescent="0.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</row>
    <row r="73" spans="1:13" s="17" customFormat="1" ht="15.75" x14ac:dyDescent="0.25">
      <c r="A73" s="94" t="s">
        <v>80</v>
      </c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</row>
    <row r="74" spans="1:13" ht="15" x14ac:dyDescent="0.2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</row>
    <row r="75" spans="1:13" s="17" customFormat="1" ht="15.75" x14ac:dyDescent="0.25">
      <c r="A75" s="94" t="s">
        <v>81</v>
      </c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</row>
    <row r="77" spans="1:13" ht="15.75" thickBo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2"/>
      <c r="L77" s="12"/>
      <c r="M77" s="12"/>
    </row>
    <row r="78" spans="1:13" ht="13.5" thickTop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spans="1:13" x14ac:dyDescent="0.2">
      <c r="A79" s="117"/>
      <c r="B79" s="15"/>
      <c r="C79" s="15"/>
      <c r="D79" s="15"/>
      <c r="E79" s="15"/>
      <c r="F79" s="15"/>
      <c r="G79" s="15"/>
      <c r="H79" s="15"/>
      <c r="I79" s="15"/>
      <c r="J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spans="1:10" x14ac:dyDescent="0.2">
      <c r="A81" s="15"/>
      <c r="B81" s="226"/>
      <c r="C81" s="226"/>
      <c r="D81" s="226"/>
      <c r="E81" s="226"/>
      <c r="F81" s="226"/>
      <c r="G81" s="226"/>
      <c r="H81" s="15"/>
      <c r="I81" s="15"/>
      <c r="J81" s="15"/>
    </row>
    <row r="82" spans="1:10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spans="1:10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spans="1:10" x14ac:dyDescent="0.2">
      <c r="A84" s="15"/>
      <c r="B84" s="15"/>
      <c r="C84" s="118"/>
      <c r="D84" s="15"/>
      <c r="E84" s="15"/>
      <c r="F84" s="15"/>
      <c r="G84" s="15"/>
      <c r="H84" s="15"/>
      <c r="I84" s="15"/>
      <c r="J84" s="15"/>
    </row>
    <row r="85" spans="1:10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spans="1:10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spans="1:10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spans="1:10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spans="1:10" x14ac:dyDescent="0.2">
      <c r="A89" s="15"/>
      <c r="B89" s="15"/>
      <c r="C89" s="118"/>
      <c r="D89" s="15"/>
      <c r="E89" s="15"/>
      <c r="F89" s="15"/>
      <c r="G89" s="15"/>
      <c r="H89" s="15"/>
      <c r="I89" s="15"/>
      <c r="J89" s="15"/>
    </row>
    <row r="90" spans="1:10" x14ac:dyDescent="0.2">
      <c r="A90" s="15"/>
      <c r="B90" s="15"/>
      <c r="C90" s="118"/>
      <c r="D90" s="15"/>
      <c r="E90" s="15"/>
      <c r="F90" s="15"/>
      <c r="G90" s="15"/>
      <c r="H90" s="15"/>
      <c r="I90" s="15"/>
      <c r="J90" s="15"/>
    </row>
    <row r="91" spans="1:10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spans="1:10" x14ac:dyDescent="0.2">
      <c r="A92" s="117"/>
      <c r="B92" s="15"/>
      <c r="C92" s="15"/>
      <c r="D92" s="15"/>
      <c r="E92" s="226"/>
      <c r="F92" s="226"/>
      <c r="G92" s="226"/>
      <c r="H92" s="226"/>
      <c r="I92" s="15"/>
      <c r="J92" s="15"/>
    </row>
    <row r="93" spans="1:10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spans="1:10" x14ac:dyDescent="0.2">
      <c r="A94" s="117"/>
      <c r="B94" s="15"/>
      <c r="C94" s="15"/>
      <c r="D94" s="15"/>
      <c r="E94" s="15"/>
      <c r="F94" s="15"/>
      <c r="G94" s="15"/>
      <c r="H94" s="15"/>
      <c r="I94" s="15"/>
      <c r="J94" s="15"/>
    </row>
    <row r="95" spans="1:10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</row>
    <row r="96" spans="1:10" x14ac:dyDescent="0.2">
      <c r="A96" s="117"/>
      <c r="B96" s="15"/>
      <c r="C96" s="15"/>
      <c r="D96" s="15"/>
      <c r="E96" s="15"/>
      <c r="F96" s="15"/>
      <c r="G96" s="15"/>
      <c r="H96" s="15"/>
      <c r="I96" s="15"/>
      <c r="J96" s="15"/>
    </row>
    <row r="97" spans="1:10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</row>
    <row r="98" spans="1:10" x14ac:dyDescent="0.2">
      <c r="A98" s="117"/>
      <c r="B98" s="15"/>
      <c r="C98" s="119"/>
      <c r="D98" s="15"/>
      <c r="E98" s="15"/>
      <c r="F98" s="15"/>
      <c r="G98" s="15"/>
      <c r="H98" s="15"/>
      <c r="I98" s="15"/>
      <c r="J98" s="15"/>
    </row>
    <row r="99" spans="1:10" x14ac:dyDescent="0.2">
      <c r="A99" s="117"/>
      <c r="B99" s="15"/>
      <c r="C99" s="119"/>
      <c r="D99" s="15"/>
      <c r="E99" s="15"/>
      <c r="F99" s="15"/>
      <c r="G99" s="15"/>
      <c r="H99" s="15"/>
      <c r="I99" s="15"/>
      <c r="J99" s="15"/>
    </row>
    <row r="100" spans="1:10" x14ac:dyDescent="0.2">
      <c r="A100" s="117"/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1:10" x14ac:dyDescent="0.2">
      <c r="A101" s="117"/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1:10" x14ac:dyDescent="0.2">
      <c r="A102" s="117"/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1:10" x14ac:dyDescent="0.2">
      <c r="A103" s="117"/>
      <c r="B103" s="15"/>
      <c r="C103" s="120"/>
      <c r="D103" s="120"/>
      <c r="E103" s="15"/>
      <c r="F103" s="15"/>
      <c r="G103" s="15"/>
      <c r="H103" s="15"/>
      <c r="I103" s="15"/>
      <c r="J103" s="15"/>
    </row>
    <row r="104" spans="1:10" x14ac:dyDescent="0.2">
      <c r="A104" s="117"/>
      <c r="B104" s="120"/>
      <c r="C104" s="15"/>
      <c r="D104" s="15"/>
      <c r="E104" s="15"/>
      <c r="F104" s="15"/>
      <c r="G104" s="15"/>
      <c r="H104" s="15"/>
      <c r="I104" s="15"/>
      <c r="J104" s="15"/>
    </row>
    <row r="105" spans="1:10" x14ac:dyDescent="0.2">
      <c r="A105" s="117"/>
      <c r="B105" s="120"/>
      <c r="C105" s="15"/>
      <c r="D105" s="15"/>
      <c r="E105" s="15"/>
      <c r="F105" s="15"/>
      <c r="G105" s="15"/>
      <c r="H105" s="15"/>
      <c r="I105" s="15"/>
      <c r="J105" s="15"/>
    </row>
    <row r="106" spans="1:10" x14ac:dyDescent="0.2">
      <c r="A106" s="117"/>
      <c r="B106" s="120"/>
      <c r="C106" s="15"/>
      <c r="D106" s="15"/>
      <c r="E106" s="15"/>
      <c r="F106" s="15"/>
      <c r="G106" s="15"/>
      <c r="H106" s="15"/>
      <c r="I106" s="15"/>
      <c r="J106" s="15"/>
    </row>
    <row r="107" spans="1:10" x14ac:dyDescent="0.2">
      <c r="A107" s="117"/>
      <c r="B107" s="120"/>
      <c r="C107" s="15"/>
      <c r="D107" s="15"/>
      <c r="E107" s="15"/>
      <c r="F107" s="15"/>
      <c r="G107" s="15"/>
      <c r="H107" s="15"/>
      <c r="I107" s="15"/>
      <c r="J107" s="15"/>
    </row>
    <row r="108" spans="1:10" x14ac:dyDescent="0.2">
      <c r="A108" s="117"/>
      <c r="B108" s="15"/>
      <c r="C108" s="120"/>
      <c r="D108" s="15"/>
      <c r="E108" s="15"/>
      <c r="F108" s="15"/>
      <c r="G108" s="15"/>
      <c r="H108" s="15"/>
      <c r="I108" s="15"/>
      <c r="J108" s="15"/>
    </row>
    <row r="109" spans="1:10" x14ac:dyDescent="0.2">
      <c r="A109" s="117"/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1:10" x14ac:dyDescent="0.2">
      <c r="A110" s="117"/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1:10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1:10" x14ac:dyDescent="0.2">
      <c r="A112" s="15"/>
      <c r="B112" s="230"/>
      <c r="C112" s="230"/>
      <c r="D112" s="230"/>
      <c r="E112" s="230"/>
      <c r="F112" s="230"/>
      <c r="G112" s="230"/>
      <c r="H112" s="230"/>
      <c r="I112" s="15"/>
      <c r="J112" s="15"/>
    </row>
    <row r="113" spans="1:10" x14ac:dyDescent="0.2">
      <c r="A113" s="15"/>
      <c r="B113" s="230"/>
      <c r="C113" s="121"/>
      <c r="D113" s="121"/>
      <c r="E113" s="121"/>
      <c r="F113" s="121"/>
      <c r="G113" s="230"/>
      <c r="H113" s="230"/>
      <c r="I113" s="15"/>
      <c r="J113" s="15"/>
    </row>
    <row r="114" spans="1:10" x14ac:dyDescent="0.2">
      <c r="A114" s="15"/>
      <c r="B114" s="121"/>
      <c r="C114" s="121"/>
      <c r="D114" s="121"/>
      <c r="E114" s="121"/>
      <c r="F114" s="121"/>
      <c r="G114" s="121"/>
      <c r="H114" s="121"/>
      <c r="I114" s="15"/>
      <c r="J114" s="15"/>
    </row>
    <row r="115" spans="1:10" x14ac:dyDescent="0.2">
      <c r="A115" s="15"/>
      <c r="B115" s="121"/>
      <c r="C115" s="121"/>
      <c r="D115" s="121"/>
      <c r="E115" s="121"/>
      <c r="F115" s="121"/>
      <c r="G115" s="121"/>
      <c r="H115" s="121"/>
      <c r="I115" s="15"/>
      <c r="J115" s="15"/>
    </row>
    <row r="116" spans="1:10" x14ac:dyDescent="0.2">
      <c r="A116" s="15"/>
      <c r="B116" s="121"/>
      <c r="C116" s="121"/>
      <c r="D116" s="121"/>
      <c r="E116" s="121"/>
      <c r="F116" s="121"/>
      <c r="G116" s="121"/>
      <c r="H116" s="121"/>
      <c r="I116" s="15"/>
      <c r="J116" s="15"/>
    </row>
    <row r="117" spans="1:10" x14ac:dyDescent="0.2">
      <c r="A117" s="15"/>
      <c r="B117" s="121"/>
      <c r="C117" s="121"/>
      <c r="D117" s="121"/>
      <c r="E117" s="121"/>
      <c r="F117" s="121"/>
      <c r="G117" s="121"/>
      <c r="H117" s="121"/>
      <c r="I117" s="15"/>
      <c r="J117" s="15"/>
    </row>
    <row r="118" spans="1:10" x14ac:dyDescent="0.2">
      <c r="A118" s="15"/>
      <c r="B118" s="121"/>
      <c r="C118" s="121"/>
      <c r="D118" s="121"/>
      <c r="E118" s="121"/>
      <c r="F118" s="121"/>
      <c r="G118" s="121"/>
      <c r="H118" s="121"/>
      <c r="I118" s="15"/>
      <c r="J118" s="15"/>
    </row>
    <row r="119" spans="1:10" x14ac:dyDescent="0.2">
      <c r="A119" s="15"/>
      <c r="B119" s="225"/>
      <c r="C119" s="225"/>
      <c r="D119" s="225"/>
      <c r="E119" s="225"/>
      <c r="F119" s="225"/>
      <c r="G119" s="121"/>
      <c r="H119" s="121"/>
      <c r="I119" s="15"/>
      <c r="J119" s="15"/>
    </row>
    <row r="120" spans="1:10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1:10" x14ac:dyDescent="0.2">
      <c r="A121" s="117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0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1:10" x14ac:dyDescent="0.2">
      <c r="A123" s="15"/>
      <c r="B123" s="226"/>
      <c r="C123" s="226"/>
      <c r="D123" s="226"/>
      <c r="E123" s="226"/>
      <c r="F123" s="226"/>
      <c r="G123" s="226"/>
      <c r="H123" s="226"/>
      <c r="I123" s="15"/>
      <c r="J123" s="15"/>
    </row>
    <row r="124" spans="1:10" x14ac:dyDescent="0.2">
      <c r="A124" s="15"/>
      <c r="B124" s="122"/>
      <c r="C124" s="122"/>
      <c r="D124" s="122"/>
      <c r="E124" s="122"/>
      <c r="F124" s="122"/>
      <c r="G124" s="122"/>
      <c r="H124" s="122"/>
      <c r="I124" s="15"/>
      <c r="J124" s="15"/>
    </row>
    <row r="125" spans="1:10" x14ac:dyDescent="0.2">
      <c r="A125" s="15"/>
      <c r="B125" s="121"/>
      <c r="C125" s="123"/>
      <c r="D125" s="121"/>
      <c r="E125" s="121"/>
      <c r="F125" s="121"/>
      <c r="G125" s="121"/>
      <c r="H125" s="121"/>
      <c r="I125" s="15"/>
      <c r="J125" s="15"/>
    </row>
    <row r="126" spans="1:10" x14ac:dyDescent="0.2">
      <c r="A126" s="15"/>
      <c r="B126" s="121"/>
      <c r="C126" s="123"/>
      <c r="D126" s="121"/>
      <c r="E126" s="121"/>
      <c r="F126" s="121"/>
      <c r="G126" s="121"/>
      <c r="H126" s="121"/>
      <c r="I126" s="15"/>
      <c r="J126" s="15"/>
    </row>
    <row r="127" spans="1:10" x14ac:dyDescent="0.2">
      <c r="A127" s="15"/>
      <c r="B127" s="121"/>
      <c r="C127" s="123"/>
      <c r="D127" s="121"/>
      <c r="E127" s="121"/>
      <c r="F127" s="121"/>
      <c r="G127" s="121"/>
      <c r="H127" s="121"/>
      <c r="I127" s="15"/>
      <c r="J127" s="15"/>
    </row>
    <row r="128" spans="1:10" x14ac:dyDescent="0.2">
      <c r="A128" s="15"/>
      <c r="B128" s="121"/>
      <c r="C128" s="123"/>
      <c r="D128" s="121"/>
      <c r="E128" s="121"/>
      <c r="F128" s="121"/>
      <c r="G128" s="121"/>
      <c r="H128" s="121"/>
      <c r="I128" s="15"/>
      <c r="J128" s="15"/>
    </row>
    <row r="129" spans="1:10" x14ac:dyDescent="0.2">
      <c r="A129" s="15"/>
      <c r="B129" s="121"/>
      <c r="C129" s="123"/>
      <c r="D129" s="121"/>
      <c r="E129" s="121"/>
      <c r="F129" s="121"/>
      <c r="G129" s="121"/>
      <c r="H129" s="121"/>
      <c r="I129" s="15"/>
      <c r="J129" s="15"/>
    </row>
    <row r="130" spans="1:10" x14ac:dyDescent="0.2">
      <c r="A130" s="15"/>
      <c r="B130" s="121"/>
      <c r="C130" s="123"/>
      <c r="D130" s="121"/>
      <c r="E130" s="121"/>
      <c r="F130" s="121"/>
      <c r="G130" s="121"/>
      <c r="H130" s="121"/>
      <c r="I130" s="15"/>
      <c r="J130" s="15"/>
    </row>
    <row r="131" spans="1:10" x14ac:dyDescent="0.2">
      <c r="A131" s="15"/>
      <c r="B131" s="121"/>
      <c r="C131" s="123"/>
      <c r="D131" s="121"/>
      <c r="E131" s="121"/>
      <c r="F131" s="121"/>
      <c r="G131" s="121"/>
      <c r="H131" s="121"/>
      <c r="I131" s="15"/>
      <c r="J131" s="15"/>
    </row>
    <row r="132" spans="1:10" x14ac:dyDescent="0.2">
      <c r="A132" s="15"/>
      <c r="B132" s="121"/>
      <c r="C132" s="123"/>
      <c r="D132" s="121"/>
      <c r="E132" s="121"/>
      <c r="F132" s="121"/>
      <c r="G132" s="121"/>
      <c r="H132" s="121"/>
      <c r="I132" s="15"/>
      <c r="J132" s="15"/>
    </row>
    <row r="133" spans="1:10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1:10" x14ac:dyDescent="0.2">
      <c r="A134" s="15"/>
      <c r="B134" s="15"/>
      <c r="C134" s="15"/>
      <c r="D134" s="118"/>
      <c r="E134" s="124"/>
      <c r="F134" s="15"/>
      <c r="G134" s="15"/>
      <c r="H134" s="15"/>
      <c r="I134" s="15"/>
      <c r="J134" s="15"/>
    </row>
    <row r="135" spans="1:10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1:10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1:10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1:10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1:10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1:10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1:10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1:10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1:10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1:10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1:10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1:10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1:10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1:10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1:10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1:10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0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1:10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1:10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1:10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1:10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1:10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1:10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1:10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1:10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1:10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1:10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1:10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1:10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1:10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1:10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1:10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1:10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1:10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1:10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1:10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1:10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1:10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1:10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1:10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1:10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1:10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1:10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1:10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1:10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1:10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1:10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1:10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1:10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1:10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1:10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1:10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1:10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1:10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1:10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1:10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1:10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1:10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1:10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1:10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1:10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1:10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1:10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1:10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1:10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1:10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1:10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1:10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1:10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1:10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1:10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1:10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1:10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1:10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1:10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1:10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1:10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1:10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1:10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1:10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1:10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1:10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1:10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1:10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1:10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1:10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1:10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1:10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1:10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1:10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1:10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1:10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1:10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1:10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1:10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1:10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1:10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1:10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1:10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1:10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1:10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1:10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1:10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1:10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1:10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1:10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1:10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1:10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1:10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1:10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1:10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1:10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1:10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1:10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1:10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1:10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1:10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1:10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1:10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1:10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1:10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1:10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1:10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1:10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1:10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1:10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1:10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1:10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1:10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1:10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1:10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1:10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1:10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1:10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1:10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1:10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1:10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1:10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1:10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1:10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1:10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1:10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1:10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1:10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1:10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1:10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1:10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1:10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1:10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1:10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1:10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1:10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1:10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1:10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1:10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1:10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1:10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1:10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1:10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1:10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1:10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1:10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1:10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1:10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1:10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1:10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1:10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1:10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1:10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1:10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1:10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1:10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1:10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1:10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1:10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1:10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1:10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1:10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1:10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1:10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1:10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1:10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1:10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1:10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1:10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1:10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1:10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1:10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1:10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1:10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1:10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1:10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1:10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1:10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1:10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1:10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1:10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1:10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1:10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1:10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1:10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1:10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1:10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1:10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1:10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1:10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1:10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1:10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1:10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1:10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1:10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1:10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1:10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1:10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1:10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1:10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1:10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1:10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1:10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1:10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1:10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1:10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1:10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1:10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1:10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1:10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1:10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1:10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1:10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1:10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1:10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1:10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1:10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1:10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1:10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1:10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1:10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1:10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1:10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1:10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1:10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1:10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1:10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1:10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1:10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1:10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1:10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1:10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1:10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1:10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1:10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1:10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1:10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1:10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1:10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1:10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1:10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1:10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1:10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1:10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1:10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1:10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1:10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1:10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1:10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1:10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1:10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1:10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1:10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1:10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1:10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1:10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1:10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1:10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1:10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1:10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1:10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1:10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1:10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1:10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1:10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1:10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1:10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1:10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1:10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1:10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1:10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1:10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1:10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1:10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1:10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1:10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1:10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1:10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1:10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1:10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1:10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1:10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1:10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1:10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1:10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1:10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1:10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1:10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1:10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1:10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1:10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1:10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1:10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1:10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1:10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</row>
  </sheetData>
  <mergeCells count="15">
    <mergeCell ref="H57:H58"/>
    <mergeCell ref="B7:G7"/>
    <mergeCell ref="B20:E20"/>
    <mergeCell ref="B57:B58"/>
    <mergeCell ref="C57:F57"/>
    <mergeCell ref="G57:G58"/>
    <mergeCell ref="B119:F119"/>
    <mergeCell ref="B123:H123"/>
    <mergeCell ref="B64:F64"/>
    <mergeCell ref="B81:G81"/>
    <mergeCell ref="E92:H92"/>
    <mergeCell ref="B112:B113"/>
    <mergeCell ref="C112:F112"/>
    <mergeCell ref="G112:G113"/>
    <mergeCell ref="H112:H113"/>
  </mergeCell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"/>
  <sheetViews>
    <sheetView showGridLines="0" workbookViewId="0">
      <selection activeCell="J50" sqref="J50"/>
    </sheetView>
  </sheetViews>
  <sheetFormatPr defaultRowHeight="12.75" x14ac:dyDescent="0.2"/>
  <cols>
    <col min="1" max="1" width="10" style="13" customWidth="1"/>
    <col min="2" max="2" width="23.85546875" style="13" customWidth="1"/>
    <col min="3" max="3" width="6.28515625" style="13" customWidth="1"/>
    <col min="4" max="4" width="9.28515625" style="13" customWidth="1"/>
    <col min="5" max="5" width="13.28515625" style="13" customWidth="1"/>
    <col min="6" max="6" width="13.140625" style="13" bestFit="1" customWidth="1"/>
    <col min="7" max="7" width="13" style="13" customWidth="1"/>
    <col min="8" max="10" width="13.140625" style="13" bestFit="1" customWidth="1"/>
    <col min="11" max="16384" width="9.140625" style="13"/>
  </cols>
  <sheetData>
    <row r="1" spans="1:12" ht="15.75" thickBot="1" x14ac:dyDescent="0.25">
      <c r="A1" s="12" t="s">
        <v>85</v>
      </c>
      <c r="B1" s="12"/>
      <c r="C1" s="12"/>
      <c r="D1" s="12"/>
      <c r="E1" s="12"/>
      <c r="F1" s="12"/>
      <c r="G1" s="12"/>
      <c r="H1" s="12"/>
      <c r="I1" s="12"/>
      <c r="J1" s="136"/>
      <c r="K1" s="12"/>
      <c r="L1" s="12"/>
    </row>
    <row r="2" spans="1:12" ht="18.75" customHeight="1" thickTop="1" x14ac:dyDescent="0.2">
      <c r="A2" s="30" t="s">
        <v>86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2" ht="18.75" customHeight="1" x14ac:dyDescent="0.2">
      <c r="A3" s="30" t="s">
        <v>87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2" s="17" customFormat="1" ht="47.25" customHeight="1" x14ac:dyDescent="0.25">
      <c r="A4" s="25" t="s">
        <v>88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2" s="18" customFormat="1" ht="15.75" x14ac:dyDescent="0.25">
      <c r="A5" s="137"/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1:12" s="18" customFormat="1" ht="15.75" x14ac:dyDescent="0.25">
      <c r="A6" s="137"/>
      <c r="B6" s="30"/>
      <c r="C6" s="27"/>
      <c r="D6" s="27"/>
      <c r="E6" s="27"/>
      <c r="F6" s="27"/>
      <c r="G6" s="27"/>
      <c r="H6" s="27"/>
      <c r="I6" s="27"/>
      <c r="J6" s="27"/>
      <c r="K6" s="27"/>
    </row>
    <row r="7" spans="1:12" s="18" customFormat="1" ht="15.75" x14ac:dyDescent="0.25">
      <c r="A7" s="137"/>
      <c r="B7" s="30" t="s">
        <v>89</v>
      </c>
      <c r="C7" s="27"/>
      <c r="D7" s="27"/>
      <c r="E7" s="27"/>
      <c r="F7" s="27"/>
      <c r="G7" s="27"/>
      <c r="H7" s="27"/>
      <c r="I7" s="27"/>
      <c r="J7" s="27"/>
      <c r="K7" s="27"/>
    </row>
    <row r="8" spans="1:12" s="18" customFormat="1" ht="15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2" s="18" customFormat="1" ht="15.75" x14ac:dyDescent="0.25">
      <c r="A9" s="137"/>
      <c r="B9" s="138"/>
      <c r="C9" s="139"/>
      <c r="D9" s="139"/>
      <c r="E9" s="140" t="s">
        <v>90</v>
      </c>
      <c r="F9" s="140" t="s">
        <v>91</v>
      </c>
      <c r="G9" s="140" t="s">
        <v>92</v>
      </c>
      <c r="H9" s="140" t="s">
        <v>93</v>
      </c>
      <c r="I9" s="140" t="s">
        <v>94</v>
      </c>
      <c r="J9" s="141" t="s">
        <v>95</v>
      </c>
      <c r="K9" s="27"/>
    </row>
    <row r="10" spans="1:12" s="18" customFormat="1" ht="15.75" x14ac:dyDescent="0.25">
      <c r="A10" s="137"/>
      <c r="B10" s="45" t="s">
        <v>96</v>
      </c>
      <c r="C10" s="27"/>
      <c r="D10" s="27"/>
      <c r="E10" s="142">
        <v>4358</v>
      </c>
      <c r="F10" s="142">
        <v>4658</v>
      </c>
      <c r="G10" s="142">
        <v>2568</v>
      </c>
      <c r="H10" s="142">
        <v>2214</v>
      </c>
      <c r="I10" s="142">
        <v>2645</v>
      </c>
      <c r="J10" s="143">
        <v>5541</v>
      </c>
      <c r="K10" s="27"/>
    </row>
    <row r="11" spans="1:12" s="18" customFormat="1" ht="15.75" x14ac:dyDescent="0.25">
      <c r="A11" s="137"/>
      <c r="B11" s="45" t="s">
        <v>97</v>
      </c>
      <c r="C11" s="27"/>
      <c r="D11" s="27"/>
      <c r="E11" s="142">
        <v>4251</v>
      </c>
      <c r="F11" s="142">
        <v>4257</v>
      </c>
      <c r="G11" s="142">
        <v>2355</v>
      </c>
      <c r="H11" s="142">
        <v>2277</v>
      </c>
      <c r="I11" s="142">
        <v>2478</v>
      </c>
      <c r="J11" s="143">
        <v>3564</v>
      </c>
      <c r="K11" s="27"/>
    </row>
    <row r="12" spans="1:12" s="18" customFormat="1" ht="15.75" x14ac:dyDescent="0.25">
      <c r="A12" s="137"/>
      <c r="B12" s="45" t="s">
        <v>98</v>
      </c>
      <c r="C12" s="27"/>
      <c r="D12" s="27"/>
      <c r="E12" s="142">
        <v>4875</v>
      </c>
      <c r="F12" s="142">
        <v>4658</v>
      </c>
      <c r="G12" s="142">
        <v>2388</v>
      </c>
      <c r="H12" s="142">
        <v>2456</v>
      </c>
      <c r="I12" s="142">
        <v>2000</v>
      </c>
      <c r="J12" s="143">
        <v>3008</v>
      </c>
      <c r="K12" s="27"/>
    </row>
    <row r="13" spans="1:12" s="18" customFormat="1" ht="15.75" x14ac:dyDescent="0.25">
      <c r="A13" s="137"/>
      <c r="B13" s="45" t="s">
        <v>99</v>
      </c>
      <c r="C13" s="27"/>
      <c r="D13" s="27"/>
      <c r="E13" s="142">
        <v>4701</v>
      </c>
      <c r="F13" s="142">
        <v>4089</v>
      </c>
      <c r="G13" s="142">
        <v>2014</v>
      </c>
      <c r="H13" s="142">
        <v>2557</v>
      </c>
      <c r="I13" s="142">
        <v>3557</v>
      </c>
      <c r="J13" s="143">
        <v>1000</v>
      </c>
      <c r="K13" s="27"/>
    </row>
    <row r="14" spans="1:12" s="18" customFormat="1" ht="15.75" x14ac:dyDescent="0.25">
      <c r="A14" s="137"/>
      <c r="B14" s="45" t="s">
        <v>100</v>
      </c>
      <c r="C14" s="27"/>
      <c r="D14" s="27"/>
      <c r="E14" s="142">
        <v>4358</v>
      </c>
      <c r="F14" s="142">
        <v>4558</v>
      </c>
      <c r="G14" s="142">
        <v>2211</v>
      </c>
      <c r="H14" s="142">
        <v>2080</v>
      </c>
      <c r="I14" s="142">
        <v>3783</v>
      </c>
      <c r="J14" s="143">
        <v>3654</v>
      </c>
      <c r="K14" s="27"/>
    </row>
    <row r="15" spans="1:12" s="18" customFormat="1" ht="15.75" x14ac:dyDescent="0.25">
      <c r="A15" s="137"/>
      <c r="B15" s="45"/>
      <c r="C15" s="30"/>
      <c r="D15" s="144" t="s">
        <v>101</v>
      </c>
      <c r="E15" s="145">
        <f>AVERAGE([0]!usa)</f>
        <v>4508.6000000000004</v>
      </c>
      <c r="F15" s="145">
        <f>AVERAGE(can)</f>
        <v>4444</v>
      </c>
      <c r="G15" s="145">
        <f>AVERAGE(mex)</f>
        <v>2307.1999999999998</v>
      </c>
      <c r="H15" s="145">
        <f>AVERAGE(sing)</f>
        <v>2316.8000000000002</v>
      </c>
      <c r="I15" s="145">
        <f>AVERAGE(austr)</f>
        <v>2892.6</v>
      </c>
      <c r="J15" s="145">
        <f>AVERAGE(angl)</f>
        <v>3353.4</v>
      </c>
      <c r="K15" s="27"/>
    </row>
    <row r="16" spans="1:12" s="18" customFormat="1" ht="15.75" x14ac:dyDescent="0.25">
      <c r="A16" s="137"/>
      <c r="B16" s="46"/>
      <c r="C16" s="26"/>
      <c r="D16" s="146" t="s">
        <v>102</v>
      </c>
      <c r="E16" s="147">
        <f>SUM(usa)+SUM(usa)*$C$17</f>
        <v>24797.3</v>
      </c>
      <c r="F16" s="147">
        <f>SUM(can)+SUM(can)*$C$17</f>
        <v>24442</v>
      </c>
      <c r="G16" s="147">
        <f>SUM(mex)+SUM(mex)*$C$17</f>
        <v>12689.6</v>
      </c>
      <c r="H16" s="147">
        <f>SUM(sing)+SUM(sing)*$C$17</f>
        <v>12742.4</v>
      </c>
      <c r="I16" s="147">
        <f>SUM(austr)+SUM(austr)*$C$17</f>
        <v>15909.3</v>
      </c>
      <c r="J16" s="147">
        <f>SUM(angl)+SUM(angl)*$C$17</f>
        <v>18443.7</v>
      </c>
      <c r="K16" s="27"/>
    </row>
    <row r="17" spans="1:11" s="18" customFormat="1" ht="15" x14ac:dyDescent="0.2">
      <c r="A17" s="27"/>
      <c r="B17" s="148" t="s">
        <v>103</v>
      </c>
      <c r="C17" s="149">
        <v>0.1</v>
      </c>
      <c r="D17" s="27"/>
      <c r="E17" s="27"/>
      <c r="F17" s="27"/>
      <c r="G17" s="27"/>
      <c r="H17" s="27"/>
      <c r="I17" s="27"/>
      <c r="J17" s="27"/>
      <c r="K17" s="27"/>
    </row>
    <row r="18" spans="1:11" ht="15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 s="17" customFormat="1" ht="15.75" x14ac:dyDescent="0.25">
      <c r="A19" s="25" t="s">
        <v>104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5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5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s="17" customFormat="1" ht="15.75" x14ac:dyDescent="0.25">
      <c r="A22" s="25" t="s">
        <v>105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5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ht="15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s="17" customFormat="1" ht="15.75" x14ac:dyDescent="0.25">
      <c r="A25" s="25" t="s">
        <v>124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5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ht="15" x14ac:dyDescent="0.2">
      <c r="A27" s="30"/>
      <c r="B27" s="30" t="s">
        <v>106</v>
      </c>
      <c r="C27" s="30"/>
      <c r="D27" s="30"/>
      <c r="E27" s="30"/>
      <c r="F27" s="30"/>
      <c r="G27" s="30"/>
      <c r="H27" s="30"/>
      <c r="I27" s="30"/>
      <c r="J27" s="30"/>
      <c r="K27" s="30"/>
    </row>
    <row r="28" spans="1:11" ht="15" x14ac:dyDescent="0.2">
      <c r="A28" s="30"/>
      <c r="B28" s="30" t="s">
        <v>107</v>
      </c>
      <c r="C28" s="30"/>
      <c r="D28" s="30"/>
      <c r="E28" s="30"/>
      <c r="F28" s="30"/>
      <c r="G28" s="30"/>
      <c r="H28" s="30"/>
      <c r="I28" s="30"/>
      <c r="J28" s="30"/>
      <c r="K28" s="30"/>
    </row>
    <row r="29" spans="1:11" ht="15" x14ac:dyDescent="0.2">
      <c r="A29" s="30"/>
      <c r="B29" s="30" t="s">
        <v>108</v>
      </c>
      <c r="C29" s="30"/>
      <c r="D29" s="30"/>
      <c r="E29" s="30"/>
      <c r="F29" s="30"/>
      <c r="G29" s="30"/>
      <c r="H29" s="30"/>
      <c r="I29" s="30"/>
      <c r="J29" s="30"/>
      <c r="K29" s="30"/>
    </row>
    <row r="30" spans="1:11" ht="15" x14ac:dyDescent="0.2">
      <c r="A30" s="30"/>
      <c r="B30" s="30"/>
      <c r="C30" s="30"/>
      <c r="D30" s="30"/>
      <c r="E30" s="30"/>
      <c r="F30" s="30"/>
      <c r="G30" s="30" t="s">
        <v>109</v>
      </c>
      <c r="H30" s="30"/>
      <c r="I30" s="30"/>
      <c r="J30" s="30"/>
      <c r="K30" s="30"/>
    </row>
    <row r="31" spans="1:11" ht="15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 s="17" customFormat="1" ht="15.75" x14ac:dyDescent="0.25">
      <c r="A32" s="25" t="s">
        <v>110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1:12" ht="15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2" s="17" customFormat="1" ht="15.75" x14ac:dyDescent="0.25">
      <c r="A34" s="25" t="s">
        <v>111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1:12" ht="15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2" ht="15" x14ac:dyDescent="0.2">
      <c r="A36" s="30"/>
      <c r="B36" s="30" t="s">
        <v>112</v>
      </c>
      <c r="C36" s="30"/>
      <c r="D36" s="30"/>
      <c r="E36" s="30"/>
      <c r="F36" s="30"/>
      <c r="G36" s="30"/>
      <c r="H36" s="30"/>
      <c r="I36" s="30"/>
      <c r="J36" s="30"/>
      <c r="K36" s="30"/>
    </row>
    <row r="37" spans="1:12" ht="15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2" ht="15" x14ac:dyDescent="0.2">
      <c r="A38" s="30"/>
      <c r="B38" s="138" t="s">
        <v>113</v>
      </c>
      <c r="C38" s="139" t="s">
        <v>114</v>
      </c>
      <c r="D38" s="139" t="s">
        <v>115</v>
      </c>
      <c r="E38" s="150" t="s">
        <v>116</v>
      </c>
      <c r="F38" s="30"/>
      <c r="G38" s="30"/>
      <c r="H38" s="30"/>
      <c r="I38" s="30"/>
      <c r="J38" s="30"/>
      <c r="K38" s="30"/>
    </row>
    <row r="39" spans="1:12" ht="15" x14ac:dyDescent="0.2">
      <c r="A39" s="30"/>
      <c r="B39" s="45" t="s">
        <v>117</v>
      </c>
      <c r="C39" s="27">
        <v>80</v>
      </c>
      <c r="D39" s="27">
        <v>-1</v>
      </c>
      <c r="E39" s="36">
        <f>C39*D39</f>
        <v>-80</v>
      </c>
      <c r="F39" s="30"/>
      <c r="G39" s="30"/>
      <c r="H39" s="30"/>
      <c r="I39" s="30"/>
      <c r="J39" s="30"/>
      <c r="K39" s="30"/>
    </row>
    <row r="40" spans="1:12" ht="15" x14ac:dyDescent="0.2">
      <c r="A40" s="30"/>
      <c r="B40" s="45" t="s">
        <v>118</v>
      </c>
      <c r="C40" s="27">
        <v>45</v>
      </c>
      <c r="D40" s="27">
        <v>13</v>
      </c>
      <c r="E40" s="36">
        <f t="shared" ref="E40:E45" si="0">C40*D40</f>
        <v>585</v>
      </c>
      <c r="F40" s="30"/>
      <c r="G40" s="30"/>
      <c r="H40" s="30"/>
      <c r="I40" s="30"/>
      <c r="J40" s="30"/>
      <c r="K40" s="30"/>
    </row>
    <row r="41" spans="1:12" ht="15" x14ac:dyDescent="0.2">
      <c r="A41" s="30"/>
      <c r="B41" s="45" t="s">
        <v>119</v>
      </c>
      <c r="C41" s="27">
        <v>32</v>
      </c>
      <c r="D41" s="27">
        <v>11</v>
      </c>
      <c r="E41" s="36">
        <f t="shared" si="0"/>
        <v>352</v>
      </c>
      <c r="F41" s="30"/>
      <c r="G41" s="30"/>
      <c r="H41" s="30"/>
      <c r="I41" s="30"/>
      <c r="J41" s="30"/>
      <c r="K41" s="30"/>
    </row>
    <row r="42" spans="1:12" ht="15" x14ac:dyDescent="0.2">
      <c r="A42" s="30"/>
      <c r="B42" s="45" t="s">
        <v>120</v>
      </c>
      <c r="C42" s="27">
        <v>50</v>
      </c>
      <c r="D42" s="27">
        <v>0</v>
      </c>
      <c r="E42" s="36">
        <f t="shared" si="0"/>
        <v>0</v>
      </c>
      <c r="F42" s="30"/>
      <c r="G42" s="30"/>
      <c r="H42" s="30"/>
      <c r="I42" s="30"/>
      <c r="J42" s="30"/>
      <c r="K42" s="30"/>
    </row>
    <row r="43" spans="1:12" ht="15" x14ac:dyDescent="0.2">
      <c r="A43" s="30"/>
      <c r="B43" s="45" t="s">
        <v>121</v>
      </c>
      <c r="C43" s="27">
        <v>10</v>
      </c>
      <c r="D43" s="27">
        <v>9</v>
      </c>
      <c r="E43" s="36">
        <f t="shared" si="0"/>
        <v>90</v>
      </c>
      <c r="F43" s="30"/>
      <c r="G43" s="30"/>
      <c r="H43" s="30"/>
      <c r="I43" s="30"/>
      <c r="J43" s="30"/>
      <c r="K43" s="30"/>
    </row>
    <row r="44" spans="1:12" ht="15" x14ac:dyDescent="0.2">
      <c r="A44" s="30"/>
      <c r="B44" s="45" t="s">
        <v>122</v>
      </c>
      <c r="C44" s="27">
        <v>24</v>
      </c>
      <c r="D44" s="27">
        <v>-2</v>
      </c>
      <c r="E44" s="36">
        <f t="shared" si="0"/>
        <v>-48</v>
      </c>
      <c r="F44" s="30"/>
      <c r="G44" s="30"/>
      <c r="H44" s="30"/>
      <c r="I44" s="30"/>
      <c r="J44" s="30"/>
      <c r="K44" s="30"/>
    </row>
    <row r="45" spans="1:12" ht="15" x14ac:dyDescent="0.2">
      <c r="A45" s="30"/>
      <c r="B45" s="46" t="s">
        <v>123</v>
      </c>
      <c r="C45" s="26">
        <v>3</v>
      </c>
      <c r="D45" s="26">
        <v>56</v>
      </c>
      <c r="E45" s="39">
        <f t="shared" si="0"/>
        <v>168</v>
      </c>
      <c r="F45" s="30"/>
      <c r="G45" s="30"/>
      <c r="H45" s="30"/>
      <c r="I45" s="30"/>
      <c r="J45" s="30"/>
      <c r="K45" s="30"/>
    </row>
    <row r="46" spans="1:12" ht="1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2" ht="1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2" ht="1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 ht="15.75" x14ac:dyDescent="0.25">
      <c r="A49" s="16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5"/>
    </row>
    <row r="50" spans="1:12" ht="15.75" x14ac:dyDescent="0.25">
      <c r="A50" s="16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</row>
    <row r="51" spans="1:12" ht="15.75" x14ac:dyDescent="0.25">
      <c r="A51" s="16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5"/>
    </row>
    <row r="52" spans="1:12" ht="15" x14ac:dyDescent="0.2">
      <c r="A52" s="14"/>
      <c r="B52" s="14"/>
      <c r="C52" s="14"/>
      <c r="D52" s="14"/>
      <c r="E52" s="88"/>
      <c r="F52" s="88"/>
      <c r="G52" s="88"/>
      <c r="H52" s="88"/>
      <c r="I52" s="88"/>
      <c r="J52" s="88"/>
      <c r="K52" s="14"/>
      <c r="L52" s="15"/>
    </row>
    <row r="53" spans="1:12" ht="1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5"/>
    </row>
    <row r="54" spans="1:12" ht="1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5"/>
    </row>
    <row r="55" spans="1:12" ht="1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5"/>
    </row>
    <row r="56" spans="1:12" ht="1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5"/>
    </row>
    <row r="57" spans="1:12" ht="1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5"/>
    </row>
    <row r="58" spans="1:12" ht="15.75" x14ac:dyDescent="0.25">
      <c r="A58" s="14"/>
      <c r="B58" s="14"/>
      <c r="C58" s="14"/>
      <c r="D58" s="16"/>
      <c r="E58" s="14"/>
      <c r="F58" s="14"/>
      <c r="G58" s="14"/>
      <c r="H58" s="14"/>
      <c r="I58" s="14"/>
      <c r="J58" s="14"/>
      <c r="K58" s="14"/>
      <c r="L58" s="15"/>
    </row>
    <row r="59" spans="1:12" ht="15.75" x14ac:dyDescent="0.25">
      <c r="A59" s="14"/>
      <c r="B59" s="14"/>
      <c r="C59" s="14"/>
      <c r="D59" s="151"/>
      <c r="E59" s="14"/>
      <c r="F59" s="14"/>
      <c r="G59" s="14"/>
      <c r="H59" s="14"/>
      <c r="I59" s="14"/>
      <c r="J59" s="14"/>
      <c r="K59" s="14"/>
      <c r="L59" s="15"/>
    </row>
    <row r="60" spans="1:12" ht="15.75" x14ac:dyDescent="0.25">
      <c r="A60" s="14"/>
      <c r="B60" s="152"/>
      <c r="C60" s="153"/>
      <c r="D60" s="16"/>
      <c r="E60" s="14"/>
      <c r="F60" s="14"/>
      <c r="G60" s="14"/>
      <c r="H60" s="14"/>
      <c r="I60" s="14"/>
      <c r="J60" s="14"/>
      <c r="K60" s="14"/>
      <c r="L60" s="15"/>
    </row>
    <row r="61" spans="1:12" ht="1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</row>
    <row r="62" spans="1:12" ht="15.75" x14ac:dyDescent="0.25">
      <c r="A62" s="16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5"/>
    </row>
    <row r="63" spans="1:12" ht="1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5"/>
    </row>
    <row r="64" spans="1:12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</row>
    <row r="65" spans="1:12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</row>
    <row r="66" spans="1:12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 spans="1:12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</row>
    <row r="68" spans="1:12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69" spans="1:12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  <row r="70" spans="1:12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 spans="1:12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1:12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</row>
    <row r="73" spans="1:12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</row>
  </sheetData>
  <conditionalFormatting sqref="E53:J61">
    <cfRule type="cellIs" dxfId="7" priority="5" stopIfTrue="1" operator="greaterThan">
      <formula>4500</formula>
    </cfRule>
    <cfRule type="cellIs" dxfId="6" priority="6" stopIfTrue="1" operator="between">
      <formula>1000</formula>
      <formula>2300</formula>
    </cfRule>
  </conditionalFormatting>
  <conditionalFormatting sqref="E64:E70">
    <cfRule type="cellIs" dxfId="5" priority="7" stopIfTrue="1" operator="greaterThan">
      <formula>100</formula>
    </cfRule>
    <cfRule type="cellIs" dxfId="4" priority="8" stopIfTrue="1" operator="lessThan">
      <formula>0</formula>
    </cfRule>
  </conditionalFormatting>
  <conditionalFormatting sqref="E10:J16">
    <cfRule type="cellIs" dxfId="3" priority="3" operator="between">
      <formula>1000</formula>
      <formula>2300</formula>
    </cfRule>
    <cfRule type="cellIs" dxfId="2" priority="4" operator="greaterThan">
      <formula>4500</formula>
    </cfRule>
  </conditionalFormatting>
  <conditionalFormatting sqref="E39:E4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paperSize="9" orientation="portrait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showGridLines="0" zoomScale="90" zoomScaleNormal="90" workbookViewId="0">
      <selection activeCell="K49" sqref="K49"/>
    </sheetView>
  </sheetViews>
  <sheetFormatPr defaultRowHeight="12.75" x14ac:dyDescent="0.2"/>
  <cols>
    <col min="1" max="1" width="9.140625" style="13"/>
    <col min="2" max="2" width="16" style="13" customWidth="1"/>
    <col min="3" max="3" width="10.42578125" style="13" customWidth="1"/>
    <col min="4" max="4" width="12.7109375" style="13" customWidth="1"/>
    <col min="5" max="5" width="12.140625" style="13" customWidth="1"/>
    <col min="6" max="6" width="9.28515625" style="13" bestFit="1" customWidth="1"/>
    <col min="7" max="7" width="10.140625" style="13" bestFit="1" customWidth="1"/>
    <col min="8" max="8" width="9.140625" style="13"/>
    <col min="9" max="9" width="15.140625" style="13" customWidth="1"/>
    <col min="10" max="16384" width="9.140625" style="13"/>
  </cols>
  <sheetData>
    <row r="1" spans="1:12" ht="16.5" thickBot="1" x14ac:dyDescent="0.3">
      <c r="A1" s="12" t="s">
        <v>125</v>
      </c>
      <c r="B1" s="12"/>
      <c r="C1" s="12"/>
      <c r="D1" s="12"/>
      <c r="E1" s="12"/>
      <c r="F1" s="12"/>
      <c r="G1" s="12"/>
      <c r="H1" s="12"/>
      <c r="I1" s="12"/>
      <c r="J1" s="154"/>
      <c r="K1" s="12"/>
      <c r="L1" s="12"/>
    </row>
    <row r="2" spans="1:12" ht="27" customHeight="1" thickTop="1" x14ac:dyDescent="0.2">
      <c r="A2" s="92" t="s">
        <v>126</v>
      </c>
      <c r="B2" s="92"/>
      <c r="C2" s="92"/>
      <c r="D2" s="92"/>
      <c r="E2" s="92"/>
      <c r="F2" s="92"/>
      <c r="G2" s="92"/>
      <c r="H2" s="92"/>
      <c r="I2" s="92"/>
      <c r="J2" s="92"/>
    </row>
    <row r="3" spans="1:12" ht="15" x14ac:dyDescent="0.2">
      <c r="A3" s="92"/>
      <c r="B3" s="92"/>
      <c r="C3" s="92"/>
      <c r="D3" s="92"/>
      <c r="E3" s="92"/>
      <c r="F3" s="92"/>
      <c r="G3" s="92"/>
      <c r="H3" s="92"/>
      <c r="I3" s="92"/>
      <c r="J3" s="92"/>
    </row>
    <row r="4" spans="1:12" s="17" customFormat="1" ht="15.75" x14ac:dyDescent="0.25">
      <c r="A4" s="94" t="s">
        <v>127</v>
      </c>
      <c r="B4" s="95"/>
      <c r="C4" s="95"/>
      <c r="D4" s="95"/>
      <c r="E4" s="95"/>
      <c r="F4" s="95"/>
      <c r="G4" s="95"/>
      <c r="H4" s="95"/>
      <c r="I4" s="95"/>
      <c r="J4" s="95"/>
    </row>
    <row r="5" spans="1:12" ht="15" x14ac:dyDescent="0.2">
      <c r="A5" s="92"/>
      <c r="B5" s="92"/>
      <c r="C5" s="92"/>
      <c r="D5" s="92"/>
      <c r="E5" s="92"/>
      <c r="F5" s="92"/>
      <c r="G5" s="92"/>
      <c r="H5" s="92"/>
      <c r="I5" s="92"/>
      <c r="J5" s="92"/>
    </row>
    <row r="6" spans="1:12" ht="15" x14ac:dyDescent="0.2">
      <c r="A6" s="92"/>
      <c r="B6" s="92"/>
      <c r="C6" s="92"/>
      <c r="D6" s="92"/>
      <c r="E6" s="92"/>
      <c r="F6" s="92"/>
      <c r="G6" s="92"/>
      <c r="H6" s="92"/>
      <c r="I6" s="92"/>
      <c r="J6" s="92"/>
    </row>
    <row r="7" spans="1:12" ht="15" x14ac:dyDescent="0.2">
      <c r="A7" s="92"/>
      <c r="B7" s="92" t="s">
        <v>128</v>
      </c>
      <c r="C7" s="92"/>
      <c r="D7" s="92"/>
      <c r="E7" s="92"/>
      <c r="F7" s="92"/>
      <c r="G7" s="92"/>
      <c r="H7" s="92"/>
      <c r="I7" s="92"/>
      <c r="J7" s="92"/>
    </row>
    <row r="8" spans="1:12" ht="15" x14ac:dyDescent="0.2">
      <c r="A8" s="92"/>
      <c r="B8" s="92" t="s">
        <v>129</v>
      </c>
      <c r="C8" s="92"/>
      <c r="D8" s="92"/>
      <c r="E8" s="92"/>
      <c r="F8" s="92"/>
      <c r="G8" s="92"/>
      <c r="H8" s="92"/>
      <c r="I8" s="92"/>
      <c r="J8" s="92"/>
    </row>
    <row r="9" spans="1:12" ht="15" x14ac:dyDescent="0.2">
      <c r="A9" s="92"/>
      <c r="B9" s="92"/>
      <c r="C9" s="92"/>
      <c r="D9" s="155"/>
      <c r="E9" s="92"/>
      <c r="F9" s="92"/>
      <c r="G9" s="92"/>
      <c r="H9" s="92"/>
      <c r="I9" s="92"/>
      <c r="J9" s="92"/>
    </row>
    <row r="10" spans="1:12" ht="15" x14ac:dyDescent="0.2">
      <c r="A10" s="92"/>
      <c r="B10" s="92"/>
      <c r="C10" s="92"/>
      <c r="D10" s="155"/>
      <c r="E10" s="92"/>
      <c r="F10" s="92"/>
      <c r="G10" s="92"/>
      <c r="H10" s="92"/>
      <c r="I10" s="92"/>
      <c r="J10" s="92"/>
    </row>
    <row r="11" spans="1:12" ht="15" x14ac:dyDescent="0.2">
      <c r="A11" s="92"/>
      <c r="B11" s="92"/>
      <c r="C11" s="92"/>
      <c r="D11" s="155"/>
      <c r="E11" s="92"/>
      <c r="F11" s="92"/>
      <c r="G11" s="92"/>
      <c r="H11" s="92"/>
      <c r="I11" s="92"/>
      <c r="J11" s="92"/>
    </row>
    <row r="12" spans="1:12" ht="15" x14ac:dyDescent="0.2">
      <c r="A12" s="92"/>
      <c r="B12" s="92"/>
      <c r="C12" s="92"/>
      <c r="D12" s="92"/>
      <c r="E12" s="92"/>
      <c r="F12" s="92"/>
      <c r="G12" s="92"/>
      <c r="H12" s="92"/>
      <c r="I12" s="92"/>
      <c r="J12" s="92"/>
    </row>
    <row r="13" spans="1:12" ht="15.75" x14ac:dyDescent="0.25">
      <c r="A13" s="92"/>
      <c r="B13" s="156" t="s">
        <v>130</v>
      </c>
      <c r="C13" s="157"/>
      <c r="D13" s="157"/>
      <c r="E13" s="157"/>
      <c r="F13" s="157"/>
      <c r="G13" s="157"/>
      <c r="H13" s="157"/>
      <c r="I13" s="96"/>
      <c r="J13" s="92"/>
    </row>
    <row r="14" spans="1:12" ht="15" x14ac:dyDescent="0.2">
      <c r="A14" s="92"/>
      <c r="B14" s="158" t="s">
        <v>131</v>
      </c>
      <c r="C14" s="101"/>
      <c r="D14" s="101"/>
      <c r="E14" s="101"/>
      <c r="F14" s="101"/>
      <c r="G14" s="101"/>
      <c r="H14" s="101"/>
      <c r="I14" s="102"/>
      <c r="J14" s="92"/>
    </row>
    <row r="15" spans="1:12" ht="15" x14ac:dyDescent="0.2">
      <c r="A15" s="92"/>
      <c r="B15" s="158"/>
      <c r="C15" s="101"/>
      <c r="D15" s="101"/>
      <c r="E15" s="101"/>
      <c r="F15" s="101"/>
      <c r="G15" s="101"/>
      <c r="H15" s="101"/>
      <c r="I15" s="102"/>
      <c r="J15" s="92"/>
    </row>
    <row r="16" spans="1:12" ht="63.75" thickBot="1" x14ac:dyDescent="0.25">
      <c r="A16" s="92"/>
      <c r="B16" s="159" t="s">
        <v>132</v>
      </c>
      <c r="C16" s="160" t="s">
        <v>133</v>
      </c>
      <c r="D16" s="160" t="s">
        <v>134</v>
      </c>
      <c r="E16" s="160" t="s">
        <v>135</v>
      </c>
      <c r="F16" s="160" t="s">
        <v>136</v>
      </c>
      <c r="G16" s="160" t="s">
        <v>137</v>
      </c>
      <c r="H16" s="160" t="s">
        <v>138</v>
      </c>
      <c r="I16" s="161" t="s">
        <v>139</v>
      </c>
      <c r="J16" s="92"/>
    </row>
    <row r="17" spans="1:10" ht="15" x14ac:dyDescent="0.2">
      <c r="A17" s="92"/>
      <c r="B17" s="100" t="s">
        <v>161</v>
      </c>
      <c r="C17" s="162" t="s">
        <v>162</v>
      </c>
      <c r="D17" s="162" t="s">
        <v>157</v>
      </c>
      <c r="E17" s="162">
        <v>4</v>
      </c>
      <c r="F17" s="162">
        <v>13550</v>
      </c>
      <c r="G17" s="163">
        <f t="shared" ref="G17:G34" si="0">F17*E17</f>
        <v>54200</v>
      </c>
      <c r="H17" s="101" t="s">
        <v>152</v>
      </c>
      <c r="I17" s="164" t="s">
        <v>148</v>
      </c>
      <c r="J17" s="92"/>
    </row>
    <row r="18" spans="1:10" ht="15" x14ac:dyDescent="0.2">
      <c r="A18" s="92"/>
      <c r="B18" s="100" t="s">
        <v>156</v>
      </c>
      <c r="C18" s="162">
        <v>110</v>
      </c>
      <c r="D18" s="162" t="s">
        <v>146</v>
      </c>
      <c r="E18" s="162">
        <v>3</v>
      </c>
      <c r="F18" s="162">
        <v>18500</v>
      </c>
      <c r="G18" s="163">
        <f t="shared" si="0"/>
        <v>55500</v>
      </c>
      <c r="H18" s="101" t="s">
        <v>155</v>
      </c>
      <c r="I18" s="164" t="s">
        <v>95</v>
      </c>
      <c r="J18" s="92"/>
    </row>
    <row r="19" spans="1:10" ht="15" x14ac:dyDescent="0.2">
      <c r="A19" s="92"/>
      <c r="B19" s="100" t="s">
        <v>156</v>
      </c>
      <c r="C19" s="162">
        <v>1880</v>
      </c>
      <c r="D19" s="162" t="s">
        <v>146</v>
      </c>
      <c r="E19" s="162">
        <v>2</v>
      </c>
      <c r="F19" s="162">
        <v>22500</v>
      </c>
      <c r="G19" s="163">
        <f t="shared" si="0"/>
        <v>45000</v>
      </c>
      <c r="H19" s="101" t="s">
        <v>143</v>
      </c>
      <c r="I19" s="164" t="s">
        <v>90</v>
      </c>
      <c r="J19" s="92"/>
    </row>
    <row r="20" spans="1:10" ht="15" x14ac:dyDescent="0.2">
      <c r="A20" s="92"/>
      <c r="B20" s="100" t="s">
        <v>156</v>
      </c>
      <c r="C20" s="162" t="s">
        <v>163</v>
      </c>
      <c r="D20" s="162" t="s">
        <v>154</v>
      </c>
      <c r="E20" s="162">
        <v>4</v>
      </c>
      <c r="F20" s="162">
        <v>20500</v>
      </c>
      <c r="G20" s="163">
        <f t="shared" si="0"/>
        <v>82000</v>
      </c>
      <c r="H20" s="101" t="s">
        <v>164</v>
      </c>
      <c r="I20" s="164" t="s">
        <v>148</v>
      </c>
      <c r="J20" s="92"/>
    </row>
    <row r="21" spans="1:10" ht="15" x14ac:dyDescent="0.2">
      <c r="A21" s="92"/>
      <c r="B21" s="100" t="s">
        <v>144</v>
      </c>
      <c r="C21" s="162">
        <v>650</v>
      </c>
      <c r="D21" s="162" t="s">
        <v>151</v>
      </c>
      <c r="E21" s="162">
        <v>3</v>
      </c>
      <c r="F21" s="162">
        <v>10250</v>
      </c>
      <c r="G21" s="163">
        <f t="shared" si="0"/>
        <v>30750</v>
      </c>
      <c r="H21" s="101" t="s">
        <v>158</v>
      </c>
      <c r="I21" s="164" t="s">
        <v>90</v>
      </c>
      <c r="J21" s="92"/>
    </row>
    <row r="22" spans="1:10" ht="15" x14ac:dyDescent="0.2">
      <c r="A22" s="92"/>
      <c r="B22" s="100" t="s">
        <v>144</v>
      </c>
      <c r="C22" s="162">
        <v>880</v>
      </c>
      <c r="D22" s="162" t="s">
        <v>154</v>
      </c>
      <c r="E22" s="162">
        <v>3</v>
      </c>
      <c r="F22" s="162">
        <v>12500</v>
      </c>
      <c r="G22" s="163">
        <f t="shared" si="0"/>
        <v>37500</v>
      </c>
      <c r="H22" s="101" t="s">
        <v>158</v>
      </c>
      <c r="I22" s="164" t="s">
        <v>90</v>
      </c>
      <c r="J22" s="92"/>
    </row>
    <row r="23" spans="1:10" ht="15" x14ac:dyDescent="0.2">
      <c r="A23" s="92"/>
      <c r="B23" s="100" t="s">
        <v>144</v>
      </c>
      <c r="C23" s="162" t="s">
        <v>145</v>
      </c>
      <c r="D23" s="162" t="s">
        <v>146</v>
      </c>
      <c r="E23" s="162">
        <v>2</v>
      </c>
      <c r="F23" s="162">
        <v>15500</v>
      </c>
      <c r="G23" s="163">
        <f t="shared" si="0"/>
        <v>31000</v>
      </c>
      <c r="H23" s="101" t="s">
        <v>147</v>
      </c>
      <c r="I23" s="164" t="s">
        <v>148</v>
      </c>
      <c r="J23" s="92"/>
    </row>
    <row r="24" spans="1:10" ht="15" x14ac:dyDescent="0.2">
      <c r="A24" s="92"/>
      <c r="B24" s="100" t="s">
        <v>149</v>
      </c>
      <c r="C24" s="162" t="s">
        <v>159</v>
      </c>
      <c r="D24" s="162" t="s">
        <v>142</v>
      </c>
      <c r="E24" s="162">
        <v>1</v>
      </c>
      <c r="F24" s="162">
        <v>9650</v>
      </c>
      <c r="G24" s="163">
        <f t="shared" si="0"/>
        <v>9650</v>
      </c>
      <c r="H24" s="101" t="s">
        <v>160</v>
      </c>
      <c r="I24" s="164" t="s">
        <v>95</v>
      </c>
      <c r="J24" s="92"/>
    </row>
    <row r="25" spans="1:10" ht="15" x14ac:dyDescent="0.2">
      <c r="A25" s="92"/>
      <c r="B25" s="100" t="s">
        <v>149</v>
      </c>
      <c r="C25" s="162" t="s">
        <v>141</v>
      </c>
      <c r="D25" s="162" t="s">
        <v>165</v>
      </c>
      <c r="E25" s="162">
        <v>4</v>
      </c>
      <c r="F25" s="162">
        <v>12000</v>
      </c>
      <c r="G25" s="163">
        <f t="shared" si="0"/>
        <v>48000</v>
      </c>
      <c r="H25" s="101" t="s">
        <v>166</v>
      </c>
      <c r="I25" s="164" t="s">
        <v>90</v>
      </c>
      <c r="J25" s="92"/>
    </row>
    <row r="26" spans="1:10" ht="15" x14ac:dyDescent="0.2">
      <c r="A26" s="92"/>
      <c r="B26" s="100" t="s">
        <v>149</v>
      </c>
      <c r="C26" s="162" t="s">
        <v>150</v>
      </c>
      <c r="D26" s="162" t="s">
        <v>154</v>
      </c>
      <c r="E26" s="162">
        <v>2</v>
      </c>
      <c r="F26" s="162">
        <v>13200</v>
      </c>
      <c r="G26" s="163">
        <f t="shared" si="0"/>
        <v>26400</v>
      </c>
      <c r="H26" s="101" t="s">
        <v>152</v>
      </c>
      <c r="I26" s="164" t="s">
        <v>148</v>
      </c>
      <c r="J26" s="92"/>
    </row>
    <row r="27" spans="1:10" ht="15" x14ac:dyDescent="0.2">
      <c r="A27" s="92"/>
      <c r="B27" s="100" t="s">
        <v>149</v>
      </c>
      <c r="C27" s="162" t="s">
        <v>150</v>
      </c>
      <c r="D27" s="162" t="s">
        <v>151</v>
      </c>
      <c r="E27" s="162">
        <v>5</v>
      </c>
      <c r="F27" s="162">
        <v>13200</v>
      </c>
      <c r="G27" s="163">
        <f t="shared" si="0"/>
        <v>66000</v>
      </c>
      <c r="H27" s="101" t="s">
        <v>152</v>
      </c>
      <c r="I27" s="164" t="s">
        <v>148</v>
      </c>
      <c r="J27" s="92"/>
    </row>
    <row r="28" spans="1:10" ht="15" x14ac:dyDescent="0.2">
      <c r="A28" s="92"/>
      <c r="B28" s="100" t="s">
        <v>140</v>
      </c>
      <c r="C28" s="162" t="s">
        <v>167</v>
      </c>
      <c r="D28" s="162" t="s">
        <v>142</v>
      </c>
      <c r="E28" s="162">
        <v>5</v>
      </c>
      <c r="F28" s="162">
        <v>12250</v>
      </c>
      <c r="G28" s="163">
        <f t="shared" si="0"/>
        <v>61250</v>
      </c>
      <c r="H28" s="101" t="s">
        <v>147</v>
      </c>
      <c r="I28" s="164" t="s">
        <v>148</v>
      </c>
      <c r="J28" s="92"/>
    </row>
    <row r="29" spans="1:10" ht="15" x14ac:dyDescent="0.2">
      <c r="A29" s="92"/>
      <c r="B29" s="100" t="s">
        <v>140</v>
      </c>
      <c r="C29" s="162" t="s">
        <v>141</v>
      </c>
      <c r="D29" s="162" t="s">
        <v>142</v>
      </c>
      <c r="E29" s="162">
        <v>4</v>
      </c>
      <c r="F29" s="162">
        <v>8500</v>
      </c>
      <c r="G29" s="163">
        <f t="shared" si="0"/>
        <v>34000</v>
      </c>
      <c r="H29" s="101" t="s">
        <v>143</v>
      </c>
      <c r="I29" s="164" t="s">
        <v>90</v>
      </c>
      <c r="J29" s="92"/>
    </row>
    <row r="30" spans="1:10" ht="15" x14ac:dyDescent="0.2">
      <c r="A30" s="92"/>
      <c r="B30" s="100" t="s">
        <v>140</v>
      </c>
      <c r="C30" s="162" t="s">
        <v>168</v>
      </c>
      <c r="D30" s="162" t="s">
        <v>169</v>
      </c>
      <c r="E30" s="162">
        <v>3</v>
      </c>
      <c r="F30" s="162">
        <v>9500</v>
      </c>
      <c r="G30" s="163">
        <f t="shared" si="0"/>
        <v>28500</v>
      </c>
      <c r="H30" s="101" t="s">
        <v>143</v>
      </c>
      <c r="I30" s="164" t="s">
        <v>90</v>
      </c>
      <c r="J30" s="92"/>
    </row>
    <row r="31" spans="1:10" ht="15" x14ac:dyDescent="0.2">
      <c r="A31" s="92"/>
      <c r="B31" s="100" t="s">
        <v>140</v>
      </c>
      <c r="C31" s="162" t="s">
        <v>150</v>
      </c>
      <c r="D31" s="162" t="s">
        <v>157</v>
      </c>
      <c r="E31" s="162">
        <v>1</v>
      </c>
      <c r="F31" s="162">
        <v>9900</v>
      </c>
      <c r="G31" s="163">
        <f t="shared" si="0"/>
        <v>9900</v>
      </c>
      <c r="H31" s="101" t="s">
        <v>155</v>
      </c>
      <c r="I31" s="164" t="s">
        <v>95</v>
      </c>
      <c r="J31" s="92"/>
    </row>
    <row r="32" spans="1:10" ht="15" x14ac:dyDescent="0.2">
      <c r="A32" s="92"/>
      <c r="B32" s="100" t="s">
        <v>153</v>
      </c>
      <c r="C32" s="162" t="s">
        <v>141</v>
      </c>
      <c r="D32" s="162" t="s">
        <v>154</v>
      </c>
      <c r="E32" s="162">
        <v>3</v>
      </c>
      <c r="F32" s="162">
        <v>15000</v>
      </c>
      <c r="G32" s="163">
        <f t="shared" si="0"/>
        <v>45000</v>
      </c>
      <c r="H32" s="101" t="s">
        <v>155</v>
      </c>
      <c r="I32" s="164" t="s">
        <v>95</v>
      </c>
      <c r="J32" s="92"/>
    </row>
    <row r="33" spans="1:10" ht="15" x14ac:dyDescent="0.2">
      <c r="A33" s="92"/>
      <c r="B33" s="100" t="s">
        <v>153</v>
      </c>
      <c r="C33" s="162" t="s">
        <v>141</v>
      </c>
      <c r="D33" s="162" t="s">
        <v>157</v>
      </c>
      <c r="E33" s="162">
        <v>2</v>
      </c>
      <c r="F33" s="162">
        <v>15000</v>
      </c>
      <c r="G33" s="163">
        <f t="shared" si="0"/>
        <v>30000</v>
      </c>
      <c r="H33" s="101" t="s">
        <v>164</v>
      </c>
      <c r="I33" s="164" t="s">
        <v>148</v>
      </c>
      <c r="J33" s="92"/>
    </row>
    <row r="34" spans="1:10" ht="15" x14ac:dyDescent="0.2">
      <c r="A34" s="92"/>
      <c r="B34" s="97" t="s">
        <v>153</v>
      </c>
      <c r="C34" s="165" t="s">
        <v>150</v>
      </c>
      <c r="D34" s="165" t="s">
        <v>142</v>
      </c>
      <c r="E34" s="165">
        <v>2</v>
      </c>
      <c r="F34" s="165">
        <v>17500</v>
      </c>
      <c r="G34" s="166">
        <f t="shared" si="0"/>
        <v>35000</v>
      </c>
      <c r="H34" s="95" t="s">
        <v>143</v>
      </c>
      <c r="I34" s="167" t="s">
        <v>90</v>
      </c>
      <c r="J34" s="92"/>
    </row>
    <row r="35" spans="1:10" ht="15" x14ac:dyDescent="0.2">
      <c r="A35" s="92"/>
      <c r="B35" s="92"/>
      <c r="C35" s="92"/>
      <c r="D35" s="92"/>
      <c r="E35" s="92"/>
      <c r="F35" s="92"/>
      <c r="G35" s="92"/>
      <c r="H35" s="92"/>
      <c r="I35" s="92"/>
      <c r="J35" s="92"/>
    </row>
    <row r="36" spans="1:10" ht="15.75" x14ac:dyDescent="0.25">
      <c r="A36" s="168" t="s">
        <v>170</v>
      </c>
      <c r="B36" s="92"/>
      <c r="C36" s="92"/>
      <c r="D36" s="92"/>
      <c r="E36" s="92"/>
      <c r="F36" s="92"/>
      <c r="G36" s="92"/>
      <c r="H36" s="92"/>
      <c r="I36" s="92"/>
      <c r="J36" s="92"/>
    </row>
    <row r="37" spans="1:10" s="17" customFormat="1" ht="15" x14ac:dyDescent="0.2">
      <c r="A37" s="95"/>
      <c r="B37" s="95"/>
      <c r="C37" s="95"/>
      <c r="D37" s="95"/>
      <c r="E37" s="95"/>
      <c r="F37" s="95" t="s">
        <v>171</v>
      </c>
      <c r="G37" s="95"/>
      <c r="H37" s="95"/>
      <c r="I37" s="95"/>
      <c r="J37" s="95"/>
    </row>
    <row r="38" spans="1:10" ht="15" x14ac:dyDescent="0.2">
      <c r="A38" s="92"/>
      <c r="B38" s="92"/>
      <c r="C38" s="92"/>
      <c r="D38" s="92"/>
      <c r="E38" s="92"/>
      <c r="F38" s="92"/>
      <c r="G38" s="92"/>
      <c r="H38" s="92"/>
      <c r="I38" s="92"/>
      <c r="J38" s="92"/>
    </row>
    <row r="39" spans="1:10" ht="15" x14ac:dyDescent="0.2">
      <c r="A39" s="92"/>
      <c r="B39" s="92"/>
      <c r="C39" s="92"/>
      <c r="D39" s="92"/>
      <c r="E39" s="92"/>
      <c r="F39" s="92"/>
      <c r="G39" s="92"/>
      <c r="H39" s="92"/>
      <c r="I39" s="92"/>
      <c r="J39" s="92"/>
    </row>
    <row r="40" spans="1:10" s="17" customFormat="1" ht="15.75" x14ac:dyDescent="0.25">
      <c r="A40" s="94" t="s">
        <v>172</v>
      </c>
      <c r="B40" s="95"/>
      <c r="C40" s="95"/>
      <c r="D40" s="95"/>
      <c r="E40" s="95"/>
      <c r="F40" s="95"/>
      <c r="G40" s="95"/>
      <c r="H40" s="95"/>
      <c r="I40" s="95"/>
      <c r="J40" s="95"/>
    </row>
    <row r="41" spans="1:10" s="18" customFormat="1" ht="28.5" customHeight="1" x14ac:dyDescent="0.25">
      <c r="A41" s="115"/>
      <c r="B41" s="92" t="s">
        <v>173</v>
      </c>
      <c r="C41" s="101"/>
      <c r="D41" s="101"/>
      <c r="E41" s="101"/>
      <c r="F41" s="101"/>
      <c r="G41" s="101"/>
      <c r="H41" s="101"/>
      <c r="I41" s="101"/>
      <c r="J41" s="101"/>
    </row>
    <row r="42" spans="1:10" s="18" customFormat="1" ht="30" customHeight="1" x14ac:dyDescent="0.25">
      <c r="A42" s="101"/>
      <c r="B42" s="115" t="s">
        <v>174</v>
      </c>
      <c r="C42" s="101"/>
      <c r="D42" s="101"/>
      <c r="E42" s="101"/>
      <c r="F42" s="101"/>
      <c r="G42" s="101"/>
      <c r="H42" s="101"/>
      <c r="I42" s="101"/>
      <c r="J42" s="101"/>
    </row>
    <row r="43" spans="1:10" s="18" customFormat="1" ht="15" x14ac:dyDescent="0.2">
      <c r="A43" s="101"/>
      <c r="B43" s="101"/>
      <c r="C43" s="101"/>
      <c r="D43" s="101"/>
      <c r="E43" s="101"/>
      <c r="F43" s="101"/>
      <c r="G43" s="101"/>
      <c r="H43" s="101"/>
      <c r="I43" s="101"/>
      <c r="J43" s="101"/>
    </row>
    <row r="44" spans="1:10" ht="15" x14ac:dyDescent="0.2">
      <c r="A44" s="92"/>
      <c r="B44" s="92" t="s">
        <v>175</v>
      </c>
      <c r="C44" s="92"/>
      <c r="D44" s="92"/>
      <c r="E44" s="92"/>
      <c r="F44" s="92"/>
      <c r="G44" s="92"/>
      <c r="H44" s="92"/>
      <c r="I44" s="92"/>
      <c r="J44" s="92"/>
    </row>
    <row r="45" spans="1:10" ht="15" x14ac:dyDescent="0.2">
      <c r="A45" s="92"/>
      <c r="B45" s="92"/>
      <c r="C45" s="92"/>
      <c r="D45" s="92"/>
      <c r="E45" s="92"/>
      <c r="F45" s="92"/>
      <c r="G45" s="92"/>
      <c r="H45" s="92"/>
      <c r="I45" s="92"/>
      <c r="J45" s="92"/>
    </row>
    <row r="46" spans="1:10" ht="63.75" thickBot="1" x14ac:dyDescent="0.25">
      <c r="A46" s="92"/>
      <c r="B46" s="159" t="s">
        <v>132</v>
      </c>
      <c r="C46" s="160" t="s">
        <v>133</v>
      </c>
      <c r="D46" s="160" t="s">
        <v>134</v>
      </c>
      <c r="E46" s="160" t="s">
        <v>135</v>
      </c>
      <c r="F46" s="160" t="s">
        <v>136</v>
      </c>
      <c r="G46" s="160" t="s">
        <v>137</v>
      </c>
      <c r="H46" s="160" t="s">
        <v>138</v>
      </c>
      <c r="I46" s="161" t="s">
        <v>139</v>
      </c>
      <c r="J46" s="92"/>
    </row>
    <row r="47" spans="1:10" ht="15" x14ac:dyDescent="0.2">
      <c r="A47" s="92"/>
      <c r="B47" s="97"/>
      <c r="C47" s="95"/>
      <c r="D47" s="95"/>
      <c r="E47" s="95"/>
      <c r="F47" s="95" t="s">
        <v>177</v>
      </c>
      <c r="G47" s="95"/>
      <c r="H47" s="95"/>
      <c r="I47" s="169"/>
      <c r="J47" s="92"/>
    </row>
    <row r="48" spans="1:10" ht="15" x14ac:dyDescent="0.2">
      <c r="A48" s="92"/>
      <c r="B48" s="92"/>
      <c r="C48" s="92"/>
      <c r="D48" s="92"/>
      <c r="E48" s="92"/>
      <c r="F48" s="92"/>
      <c r="G48" s="92"/>
      <c r="H48" s="92"/>
      <c r="I48" s="92"/>
      <c r="J48" s="92"/>
    </row>
    <row r="49" spans="1:10" ht="15" x14ac:dyDescent="0.2">
      <c r="A49" s="92"/>
      <c r="B49" s="92" t="s">
        <v>176</v>
      </c>
      <c r="C49" s="92"/>
      <c r="D49" s="92"/>
      <c r="E49" s="92"/>
      <c r="F49" s="92"/>
      <c r="G49" s="92"/>
      <c r="H49" s="92"/>
      <c r="I49" s="92"/>
      <c r="J49" s="92"/>
    </row>
    <row r="50" spans="1:10" ht="15" x14ac:dyDescent="0.2">
      <c r="A50" s="92"/>
      <c r="B50" s="92"/>
      <c r="C50" s="92"/>
      <c r="D50" s="92"/>
      <c r="E50" s="92"/>
      <c r="F50" s="92"/>
      <c r="G50" s="92"/>
      <c r="H50" s="92"/>
      <c r="I50" s="92"/>
      <c r="J50" s="92"/>
    </row>
    <row r="51" spans="1:10" ht="63.75" thickBot="1" x14ac:dyDescent="0.25">
      <c r="A51" s="92"/>
      <c r="B51" s="159" t="s">
        <v>132</v>
      </c>
      <c r="C51" s="160" t="s">
        <v>133</v>
      </c>
      <c r="D51" s="160" t="s">
        <v>134</v>
      </c>
      <c r="E51" s="160" t="s">
        <v>135</v>
      </c>
      <c r="F51" s="160" t="s">
        <v>136</v>
      </c>
      <c r="G51" s="160" t="s">
        <v>137</v>
      </c>
      <c r="H51" s="160" t="s">
        <v>138</v>
      </c>
      <c r="I51" s="161" t="s">
        <v>139</v>
      </c>
      <c r="J51" s="92"/>
    </row>
    <row r="52" spans="1:10" ht="15" x14ac:dyDescent="0.2">
      <c r="A52" s="92"/>
      <c r="B52" s="100" t="s">
        <v>161</v>
      </c>
      <c r="C52" s="162" t="s">
        <v>162</v>
      </c>
      <c r="D52" s="162" t="s">
        <v>157</v>
      </c>
      <c r="E52" s="162">
        <v>4</v>
      </c>
      <c r="F52" s="162">
        <v>13550</v>
      </c>
      <c r="G52" s="163">
        <v>54200</v>
      </c>
      <c r="H52" s="101" t="s">
        <v>152</v>
      </c>
      <c r="I52" s="164" t="s">
        <v>148</v>
      </c>
      <c r="J52" s="92"/>
    </row>
    <row r="53" spans="1:10" ht="15" x14ac:dyDescent="0.2">
      <c r="A53" s="92"/>
      <c r="B53" s="100" t="s">
        <v>144</v>
      </c>
      <c r="C53" s="162">
        <v>650</v>
      </c>
      <c r="D53" s="162" t="s">
        <v>151</v>
      </c>
      <c r="E53" s="162">
        <v>3</v>
      </c>
      <c r="F53" s="162">
        <v>10250</v>
      </c>
      <c r="G53" s="163">
        <v>30750</v>
      </c>
      <c r="H53" s="101" t="s">
        <v>158</v>
      </c>
      <c r="I53" s="164" t="s">
        <v>90</v>
      </c>
      <c r="J53" s="92"/>
    </row>
    <row r="54" spans="1:10" ht="15" x14ac:dyDescent="0.2">
      <c r="A54" s="92"/>
      <c r="B54" s="100" t="s">
        <v>144</v>
      </c>
      <c r="C54" s="162">
        <v>880</v>
      </c>
      <c r="D54" s="162" t="s">
        <v>154</v>
      </c>
      <c r="E54" s="162">
        <v>3</v>
      </c>
      <c r="F54" s="162">
        <v>12500</v>
      </c>
      <c r="G54" s="163">
        <v>37500</v>
      </c>
      <c r="H54" s="101" t="s">
        <v>158</v>
      </c>
      <c r="I54" s="164" t="s">
        <v>90</v>
      </c>
      <c r="J54" s="92"/>
    </row>
    <row r="55" spans="1:10" ht="15" x14ac:dyDescent="0.2">
      <c r="A55" s="92"/>
      <c r="B55" s="100" t="s">
        <v>149</v>
      </c>
      <c r="C55" s="162" t="s">
        <v>159</v>
      </c>
      <c r="D55" s="162" t="s">
        <v>142</v>
      </c>
      <c r="E55" s="162">
        <v>1</v>
      </c>
      <c r="F55" s="162">
        <v>9650</v>
      </c>
      <c r="G55" s="163">
        <v>9650</v>
      </c>
      <c r="H55" s="101" t="s">
        <v>160</v>
      </c>
      <c r="I55" s="164" t="s">
        <v>95</v>
      </c>
      <c r="J55" s="92"/>
    </row>
    <row r="56" spans="1:10" ht="15" x14ac:dyDescent="0.2">
      <c r="A56" s="92"/>
      <c r="B56" s="100" t="s">
        <v>149</v>
      </c>
      <c r="C56" s="162" t="s">
        <v>141</v>
      </c>
      <c r="D56" s="162" t="s">
        <v>165</v>
      </c>
      <c r="E56" s="162">
        <v>4</v>
      </c>
      <c r="F56" s="162">
        <v>12000</v>
      </c>
      <c r="G56" s="163">
        <v>48000</v>
      </c>
      <c r="H56" s="101" t="s">
        <v>166</v>
      </c>
      <c r="I56" s="164" t="s">
        <v>90</v>
      </c>
      <c r="J56" s="92"/>
    </row>
    <row r="57" spans="1:10" ht="15" x14ac:dyDescent="0.2">
      <c r="A57" s="92"/>
      <c r="B57" s="100" t="s">
        <v>149</v>
      </c>
      <c r="C57" s="162" t="s">
        <v>150</v>
      </c>
      <c r="D57" s="162" t="s">
        <v>154</v>
      </c>
      <c r="E57" s="162">
        <v>2</v>
      </c>
      <c r="F57" s="162">
        <v>13200</v>
      </c>
      <c r="G57" s="163">
        <v>26400</v>
      </c>
      <c r="H57" s="101" t="s">
        <v>152</v>
      </c>
      <c r="I57" s="164" t="s">
        <v>148</v>
      </c>
      <c r="J57" s="92"/>
    </row>
    <row r="58" spans="1:10" ht="15" x14ac:dyDescent="0.2">
      <c r="A58" s="92"/>
      <c r="B58" s="100" t="s">
        <v>149</v>
      </c>
      <c r="C58" s="162" t="s">
        <v>150</v>
      </c>
      <c r="D58" s="162" t="s">
        <v>151</v>
      </c>
      <c r="E58" s="162">
        <v>5</v>
      </c>
      <c r="F58" s="162">
        <v>13200</v>
      </c>
      <c r="G58" s="163">
        <v>66000</v>
      </c>
      <c r="H58" s="101" t="s">
        <v>152</v>
      </c>
      <c r="I58" s="164" t="s">
        <v>148</v>
      </c>
      <c r="J58" s="92"/>
    </row>
    <row r="59" spans="1:10" ht="15" x14ac:dyDescent="0.2">
      <c r="A59" s="92"/>
      <c r="B59" s="100" t="s">
        <v>140</v>
      </c>
      <c r="C59" s="162" t="s">
        <v>167</v>
      </c>
      <c r="D59" s="162" t="s">
        <v>142</v>
      </c>
      <c r="E59" s="162">
        <v>5</v>
      </c>
      <c r="F59" s="162">
        <v>12250</v>
      </c>
      <c r="G59" s="163">
        <v>61250</v>
      </c>
      <c r="H59" s="101" t="s">
        <v>147</v>
      </c>
      <c r="I59" s="164" t="s">
        <v>148</v>
      </c>
      <c r="J59" s="92"/>
    </row>
    <row r="60" spans="1:10" ht="15" x14ac:dyDescent="0.2">
      <c r="A60" s="92"/>
      <c r="B60" s="100" t="s">
        <v>140</v>
      </c>
      <c r="C60" s="162" t="s">
        <v>141</v>
      </c>
      <c r="D60" s="162" t="s">
        <v>142</v>
      </c>
      <c r="E60" s="162">
        <v>4</v>
      </c>
      <c r="F60" s="162">
        <v>8500</v>
      </c>
      <c r="G60" s="163">
        <v>34000</v>
      </c>
      <c r="H60" s="101" t="s">
        <v>143</v>
      </c>
      <c r="I60" s="164" t="s">
        <v>90</v>
      </c>
      <c r="J60" s="92"/>
    </row>
    <row r="61" spans="1:10" ht="15" x14ac:dyDescent="0.2">
      <c r="A61" s="92"/>
      <c r="B61" s="100" t="s">
        <v>140</v>
      </c>
      <c r="C61" s="162" t="s">
        <v>168</v>
      </c>
      <c r="D61" s="162" t="s">
        <v>169</v>
      </c>
      <c r="E61" s="162">
        <v>3</v>
      </c>
      <c r="F61" s="162">
        <v>9500</v>
      </c>
      <c r="G61" s="163">
        <v>28500</v>
      </c>
      <c r="H61" s="101" t="s">
        <v>143</v>
      </c>
      <c r="I61" s="164" t="s">
        <v>90</v>
      </c>
      <c r="J61" s="92"/>
    </row>
    <row r="62" spans="1:10" ht="15" x14ac:dyDescent="0.2">
      <c r="A62" s="92"/>
      <c r="B62" s="100" t="s">
        <v>140</v>
      </c>
      <c r="C62" s="162" t="s">
        <v>150</v>
      </c>
      <c r="D62" s="162" t="s">
        <v>157</v>
      </c>
      <c r="E62" s="162">
        <v>1</v>
      </c>
      <c r="F62" s="162">
        <v>9900</v>
      </c>
      <c r="G62" s="163">
        <v>9900</v>
      </c>
      <c r="H62" s="101" t="s">
        <v>155</v>
      </c>
      <c r="I62" s="164" t="s">
        <v>95</v>
      </c>
      <c r="J62" s="92"/>
    </row>
    <row r="63" spans="1:10" ht="15" x14ac:dyDescent="0.2">
      <c r="A63" s="92"/>
      <c r="B63" s="92"/>
      <c r="C63" s="92"/>
      <c r="D63" s="92"/>
      <c r="E63" s="92"/>
      <c r="F63" s="92"/>
      <c r="G63" s="92"/>
      <c r="H63" s="92"/>
      <c r="I63" s="92"/>
      <c r="J63" s="92"/>
    </row>
    <row r="64" spans="1:10" ht="15" x14ac:dyDescent="0.2">
      <c r="A64" s="92"/>
      <c r="B64" s="92"/>
      <c r="C64" s="92"/>
      <c r="D64" s="92"/>
      <c r="E64" s="92"/>
      <c r="F64" s="92"/>
      <c r="G64" s="92"/>
      <c r="H64" s="92"/>
      <c r="I64" s="92"/>
      <c r="J64" s="92"/>
    </row>
    <row r="65" spans="1:12" ht="15" x14ac:dyDescent="0.2">
      <c r="A65" s="92"/>
      <c r="B65" s="92"/>
      <c r="C65" s="92"/>
      <c r="D65" s="92"/>
      <c r="E65" s="92"/>
      <c r="F65" s="92"/>
      <c r="G65" s="92"/>
      <c r="H65" s="92"/>
      <c r="I65" s="92"/>
      <c r="J65" s="92"/>
    </row>
    <row r="66" spans="1:12" ht="15" x14ac:dyDescent="0.2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4"/>
      <c r="L66" s="14"/>
    </row>
    <row r="67" spans="1:12" ht="15" x14ac:dyDescent="0.2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5"/>
      <c r="L67" s="15"/>
    </row>
    <row r="68" spans="1:12" ht="15.75" x14ac:dyDescent="0.25">
      <c r="A68" s="171"/>
      <c r="B68" s="170"/>
      <c r="C68" s="170"/>
      <c r="D68" s="170"/>
      <c r="E68" s="170"/>
      <c r="F68" s="170"/>
      <c r="G68" s="170"/>
      <c r="H68" s="170"/>
      <c r="I68" s="170"/>
      <c r="J68" s="170"/>
      <c r="K68" s="15"/>
      <c r="L68" s="15"/>
    </row>
    <row r="69" spans="1:12" ht="15.75" x14ac:dyDescent="0.25">
      <c r="A69" s="171"/>
      <c r="B69" s="170"/>
      <c r="C69" s="170"/>
      <c r="D69" s="170"/>
      <c r="E69" s="170"/>
      <c r="F69" s="170"/>
      <c r="G69" s="170"/>
      <c r="H69" s="170"/>
      <c r="I69" s="170"/>
      <c r="J69" s="170"/>
      <c r="K69" s="15"/>
      <c r="L69" s="15"/>
    </row>
    <row r="70" spans="1:12" ht="15.75" x14ac:dyDescent="0.25">
      <c r="A70" s="170"/>
      <c r="B70" s="171"/>
      <c r="C70" s="170"/>
      <c r="D70" s="170"/>
      <c r="E70" s="170"/>
      <c r="F70" s="170"/>
      <c r="G70" s="170"/>
      <c r="H70" s="170"/>
      <c r="I70" s="170"/>
      <c r="J70" s="170"/>
      <c r="K70" s="15"/>
      <c r="L70" s="15"/>
    </row>
    <row r="71" spans="1:12" ht="15" x14ac:dyDescent="0.2">
      <c r="A71" s="170"/>
      <c r="B71" s="172"/>
      <c r="C71" s="170"/>
      <c r="D71" s="170"/>
      <c r="E71" s="170"/>
      <c r="F71" s="170"/>
      <c r="G71" s="170"/>
      <c r="H71" s="170"/>
      <c r="I71" s="170"/>
      <c r="J71" s="170"/>
      <c r="K71" s="15"/>
      <c r="L71" s="15"/>
    </row>
    <row r="72" spans="1:12" ht="15" x14ac:dyDescent="0.2">
      <c r="A72" s="170"/>
      <c r="B72" s="172"/>
      <c r="C72" s="170"/>
      <c r="D72" s="170"/>
      <c r="E72" s="170"/>
      <c r="F72" s="170"/>
      <c r="G72" s="170"/>
      <c r="H72" s="170"/>
      <c r="I72" s="170"/>
      <c r="J72" s="170"/>
      <c r="K72" s="15"/>
      <c r="L72" s="15"/>
    </row>
    <row r="73" spans="1:12" ht="15.75" x14ac:dyDescent="0.2">
      <c r="A73" s="170"/>
      <c r="B73" s="173"/>
      <c r="C73" s="173"/>
      <c r="D73" s="173"/>
      <c r="E73" s="173"/>
      <c r="F73" s="173"/>
      <c r="G73" s="173"/>
      <c r="H73" s="173"/>
      <c r="I73" s="173"/>
      <c r="J73" s="170"/>
      <c r="K73" s="15"/>
      <c r="L73" s="15"/>
    </row>
    <row r="74" spans="1:12" ht="15" x14ac:dyDescent="0.2">
      <c r="A74" s="170"/>
      <c r="B74" s="170"/>
      <c r="C74" s="174"/>
      <c r="D74" s="174"/>
      <c r="E74" s="174"/>
      <c r="F74" s="174"/>
      <c r="G74" s="175"/>
      <c r="H74" s="170"/>
      <c r="I74" s="174"/>
      <c r="J74" s="170"/>
      <c r="K74" s="15"/>
      <c r="L74" s="15"/>
    </row>
    <row r="75" spans="1:12" ht="15" x14ac:dyDescent="0.2">
      <c r="A75" s="170"/>
      <c r="B75" s="170"/>
      <c r="C75" s="174"/>
      <c r="D75" s="174"/>
      <c r="E75" s="174"/>
      <c r="F75" s="174"/>
      <c r="G75" s="175"/>
      <c r="H75" s="170"/>
      <c r="I75" s="174"/>
      <c r="J75" s="170"/>
      <c r="K75" s="15"/>
      <c r="L75" s="15"/>
    </row>
    <row r="76" spans="1:12" ht="15" x14ac:dyDescent="0.2">
      <c r="A76" s="170"/>
      <c r="B76" s="170"/>
      <c r="C76" s="174"/>
      <c r="D76" s="174"/>
      <c r="E76" s="174"/>
      <c r="F76" s="174"/>
      <c r="G76" s="175"/>
      <c r="H76" s="170"/>
      <c r="I76" s="174"/>
      <c r="J76" s="170"/>
      <c r="K76" s="15"/>
      <c r="L76" s="15"/>
    </row>
    <row r="77" spans="1:12" ht="15" x14ac:dyDescent="0.2">
      <c r="A77" s="170"/>
      <c r="B77" s="170"/>
      <c r="C77" s="174"/>
      <c r="D77" s="174"/>
      <c r="E77" s="174"/>
      <c r="F77" s="174"/>
      <c r="G77" s="175"/>
      <c r="H77" s="170"/>
      <c r="I77" s="174"/>
      <c r="J77" s="170"/>
      <c r="K77" s="15"/>
      <c r="L77" s="15"/>
    </row>
    <row r="78" spans="1:12" ht="15" x14ac:dyDescent="0.2">
      <c r="A78" s="170"/>
      <c r="B78" s="170"/>
      <c r="C78" s="174"/>
      <c r="D78" s="174"/>
      <c r="E78" s="174"/>
      <c r="F78" s="174"/>
      <c r="G78" s="175"/>
      <c r="H78" s="170"/>
      <c r="I78" s="174"/>
      <c r="J78" s="170"/>
      <c r="K78" s="15"/>
      <c r="L78" s="15"/>
    </row>
    <row r="79" spans="1:12" ht="15" x14ac:dyDescent="0.2">
      <c r="A79" s="170"/>
      <c r="B79" s="170"/>
      <c r="C79" s="174"/>
      <c r="D79" s="174"/>
      <c r="E79" s="174"/>
      <c r="F79" s="174"/>
      <c r="G79" s="175"/>
      <c r="H79" s="170"/>
      <c r="I79" s="174"/>
      <c r="J79" s="170"/>
      <c r="K79" s="15"/>
      <c r="L79" s="15"/>
    </row>
    <row r="80" spans="1:12" ht="15" x14ac:dyDescent="0.2">
      <c r="A80" s="170"/>
      <c r="B80" s="170"/>
      <c r="C80" s="174"/>
      <c r="D80" s="174"/>
      <c r="E80" s="174"/>
      <c r="F80" s="174"/>
      <c r="G80" s="175"/>
      <c r="H80" s="170"/>
      <c r="I80" s="174"/>
      <c r="J80" s="170"/>
      <c r="K80" s="15"/>
      <c r="L80" s="15"/>
    </row>
    <row r="81" spans="1:12" x14ac:dyDescent="0.2">
      <c r="A81" s="15"/>
      <c r="B81" s="15"/>
      <c r="C81" s="135"/>
      <c r="D81" s="135"/>
      <c r="E81" s="135"/>
      <c r="F81" s="135"/>
      <c r="G81" s="176"/>
      <c r="H81" s="15"/>
      <c r="I81" s="135"/>
      <c r="J81" s="15"/>
      <c r="K81" s="15"/>
      <c r="L81" s="15"/>
    </row>
    <row r="82" spans="1:12" x14ac:dyDescent="0.2">
      <c r="A82" s="15"/>
      <c r="B82" s="15"/>
      <c r="C82" s="135"/>
      <c r="D82" s="135"/>
      <c r="E82" s="135"/>
      <c r="F82" s="135"/>
      <c r="G82" s="176"/>
      <c r="H82" s="15"/>
      <c r="I82" s="135"/>
      <c r="J82" s="15"/>
      <c r="K82" s="15"/>
      <c r="L82" s="15"/>
    </row>
    <row r="83" spans="1:12" x14ac:dyDescent="0.2">
      <c r="A83" s="15"/>
      <c r="B83" s="15"/>
      <c r="C83" s="135"/>
      <c r="D83" s="135"/>
      <c r="E83" s="135"/>
      <c r="F83" s="135"/>
      <c r="G83" s="176"/>
      <c r="H83" s="15"/>
      <c r="I83" s="135"/>
      <c r="J83" s="15"/>
      <c r="K83" s="15"/>
      <c r="L83" s="15"/>
    </row>
    <row r="84" spans="1:12" x14ac:dyDescent="0.2">
      <c r="A84" s="15"/>
      <c r="B84" s="15"/>
      <c r="C84" s="135"/>
      <c r="D84" s="135"/>
      <c r="E84" s="135"/>
      <c r="F84" s="135"/>
      <c r="G84" s="176"/>
      <c r="H84" s="15"/>
      <c r="I84" s="135"/>
      <c r="J84" s="15"/>
      <c r="K84" s="15"/>
      <c r="L84" s="15"/>
    </row>
    <row r="85" spans="1:12" x14ac:dyDescent="0.2">
      <c r="A85" s="15"/>
      <c r="B85" s="15"/>
      <c r="C85" s="135"/>
      <c r="D85" s="135"/>
      <c r="E85" s="135"/>
      <c r="F85" s="135"/>
      <c r="G85" s="176"/>
      <c r="H85" s="15"/>
      <c r="I85" s="135"/>
      <c r="J85" s="15"/>
      <c r="K85" s="15"/>
      <c r="L85" s="15"/>
    </row>
    <row r="86" spans="1:12" x14ac:dyDescent="0.2">
      <c r="A86" s="15"/>
      <c r="B86" s="15"/>
      <c r="C86" s="135"/>
      <c r="D86" s="135"/>
      <c r="E86" s="135"/>
      <c r="F86" s="135"/>
      <c r="G86" s="176"/>
      <c r="H86" s="15"/>
      <c r="I86" s="135"/>
      <c r="J86" s="15"/>
      <c r="K86" s="15"/>
      <c r="L86" s="15"/>
    </row>
    <row r="87" spans="1:12" x14ac:dyDescent="0.2">
      <c r="A87" s="15"/>
      <c r="B87" s="15"/>
      <c r="C87" s="135"/>
      <c r="D87" s="135"/>
      <c r="E87" s="135"/>
      <c r="F87" s="135"/>
      <c r="G87" s="176"/>
      <c r="H87" s="15"/>
      <c r="I87" s="135"/>
      <c r="J87" s="15"/>
      <c r="K87" s="15"/>
      <c r="L87" s="15"/>
    </row>
    <row r="88" spans="1:12" x14ac:dyDescent="0.2">
      <c r="A88" s="15"/>
      <c r="B88" s="15"/>
      <c r="C88" s="135"/>
      <c r="D88" s="135"/>
      <c r="E88" s="135"/>
      <c r="F88" s="135"/>
      <c r="G88" s="176"/>
      <c r="H88" s="15"/>
      <c r="I88" s="135"/>
      <c r="J88" s="15"/>
      <c r="K88" s="15"/>
      <c r="L88" s="15"/>
    </row>
    <row r="89" spans="1:12" x14ac:dyDescent="0.2">
      <c r="A89" s="15"/>
      <c r="B89" s="15"/>
      <c r="C89" s="135"/>
      <c r="D89" s="135"/>
      <c r="E89" s="135"/>
      <c r="F89" s="135"/>
      <c r="G89" s="176"/>
      <c r="H89" s="15"/>
      <c r="I89" s="135"/>
      <c r="J89" s="15"/>
      <c r="K89" s="15"/>
      <c r="L89" s="15"/>
    </row>
    <row r="90" spans="1:12" x14ac:dyDescent="0.2">
      <c r="A90" s="15"/>
      <c r="B90" s="15"/>
      <c r="C90" s="135"/>
      <c r="D90" s="135"/>
      <c r="E90" s="135"/>
      <c r="F90" s="135"/>
      <c r="G90" s="176"/>
      <c r="H90" s="15"/>
      <c r="I90" s="135"/>
      <c r="J90" s="15"/>
      <c r="K90" s="15"/>
      <c r="L90" s="15"/>
    </row>
    <row r="91" spans="1:12" x14ac:dyDescent="0.2">
      <c r="A91" s="15"/>
      <c r="B91" s="15"/>
      <c r="C91" s="135"/>
      <c r="D91" s="135"/>
      <c r="E91" s="135"/>
      <c r="F91" s="135"/>
      <c r="G91" s="176"/>
      <c r="H91" s="15"/>
      <c r="I91" s="135"/>
      <c r="J91" s="15"/>
      <c r="K91" s="15"/>
      <c r="L91" s="15"/>
    </row>
    <row r="92" spans="1:12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</row>
    <row r="93" spans="1:12" x14ac:dyDescent="0.2">
      <c r="A93" s="117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</row>
    <row r="94" spans="1:12" x14ac:dyDescent="0.2">
      <c r="A94" s="117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</row>
    <row r="95" spans="1:12" x14ac:dyDescent="0.2">
      <c r="A95" s="117"/>
      <c r="B95" s="177"/>
      <c r="C95" s="177"/>
      <c r="D95" s="177"/>
      <c r="E95" s="177"/>
      <c r="F95" s="177"/>
      <c r="G95" s="177"/>
      <c r="H95" s="177"/>
      <c r="I95" s="177"/>
      <c r="J95" s="15"/>
      <c r="K95" s="15"/>
      <c r="L95" s="15"/>
    </row>
    <row r="96" spans="1:12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</row>
    <row r="97" spans="1:12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</row>
    <row r="98" spans="1:12" x14ac:dyDescent="0.2">
      <c r="A98" s="117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</row>
    <row r="99" spans="1:12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</row>
    <row r="100" spans="1:12" x14ac:dyDescent="0.2">
      <c r="A100" s="15"/>
      <c r="B100" s="177"/>
      <c r="C100" s="177"/>
      <c r="D100" s="177"/>
      <c r="E100" s="177"/>
      <c r="F100" s="177"/>
      <c r="G100" s="177"/>
      <c r="H100" s="177"/>
      <c r="I100" s="177"/>
      <c r="J100" s="15"/>
      <c r="K100" s="15"/>
      <c r="L100" s="15"/>
    </row>
    <row r="101" spans="1:12" x14ac:dyDescent="0.2">
      <c r="A101" s="15"/>
      <c r="B101" s="15"/>
      <c r="C101" s="135"/>
      <c r="D101" s="135"/>
      <c r="E101" s="135"/>
      <c r="F101" s="135"/>
      <c r="G101" s="176"/>
      <c r="H101" s="15"/>
      <c r="I101" s="135"/>
      <c r="J101" s="15"/>
      <c r="K101" s="15"/>
      <c r="L101" s="15"/>
    </row>
    <row r="102" spans="1:12" x14ac:dyDescent="0.2">
      <c r="A102" s="15"/>
      <c r="B102" s="15"/>
      <c r="C102" s="135"/>
      <c r="D102" s="135"/>
      <c r="E102" s="135"/>
      <c r="F102" s="135"/>
      <c r="G102" s="176"/>
      <c r="H102" s="15"/>
      <c r="I102" s="135"/>
      <c r="J102" s="15"/>
      <c r="K102" s="15"/>
      <c r="L102" s="15"/>
    </row>
    <row r="103" spans="1:12" x14ac:dyDescent="0.2">
      <c r="A103" s="15"/>
      <c r="B103" s="15"/>
      <c r="C103" s="135"/>
      <c r="D103" s="135"/>
      <c r="E103" s="135"/>
      <c r="F103" s="135"/>
      <c r="G103" s="176"/>
      <c r="H103" s="15"/>
      <c r="I103" s="135"/>
      <c r="J103" s="15"/>
      <c r="K103" s="15"/>
      <c r="L103" s="15"/>
    </row>
    <row r="104" spans="1:12" x14ac:dyDescent="0.2">
      <c r="A104" s="15"/>
      <c r="B104" s="15"/>
      <c r="C104" s="135"/>
      <c r="D104" s="135"/>
      <c r="E104" s="135"/>
      <c r="F104" s="135"/>
      <c r="G104" s="176"/>
      <c r="H104" s="15"/>
      <c r="I104" s="135"/>
      <c r="J104" s="15"/>
      <c r="K104" s="15"/>
      <c r="L104" s="15"/>
    </row>
    <row r="105" spans="1:12" x14ac:dyDescent="0.2">
      <c r="A105" s="15"/>
      <c r="B105" s="15"/>
      <c r="C105" s="135"/>
      <c r="D105" s="135"/>
      <c r="E105" s="135"/>
      <c r="F105" s="135"/>
      <c r="G105" s="176"/>
      <c r="H105" s="15"/>
      <c r="I105" s="135"/>
      <c r="J105" s="15"/>
      <c r="K105" s="15"/>
      <c r="L105" s="15"/>
    </row>
    <row r="106" spans="1:12" x14ac:dyDescent="0.2">
      <c r="A106" s="15"/>
      <c r="B106" s="15"/>
      <c r="C106" s="135"/>
      <c r="D106" s="135"/>
      <c r="E106" s="135"/>
      <c r="F106" s="135"/>
      <c r="G106" s="176"/>
      <c r="H106" s="15"/>
      <c r="I106" s="135"/>
      <c r="J106" s="15"/>
      <c r="K106" s="15"/>
      <c r="L106" s="15"/>
    </row>
    <row r="107" spans="1:12" x14ac:dyDescent="0.2">
      <c r="A107" s="15"/>
      <c r="B107" s="15"/>
      <c r="C107" s="135"/>
      <c r="D107" s="135"/>
      <c r="E107" s="135"/>
      <c r="F107" s="135"/>
      <c r="G107" s="176"/>
      <c r="H107" s="15"/>
      <c r="I107" s="135"/>
      <c r="J107" s="15"/>
      <c r="K107" s="15"/>
      <c r="L107" s="15"/>
    </row>
    <row r="108" spans="1:12" x14ac:dyDescent="0.2">
      <c r="A108" s="15"/>
      <c r="B108" s="15"/>
      <c r="C108" s="135"/>
      <c r="D108" s="135"/>
      <c r="E108" s="135"/>
      <c r="F108" s="135"/>
      <c r="G108" s="176"/>
      <c r="H108" s="15"/>
      <c r="I108" s="135"/>
      <c r="J108" s="15"/>
      <c r="K108" s="15"/>
      <c r="L108" s="15"/>
    </row>
    <row r="109" spans="1:12" x14ac:dyDescent="0.2">
      <c r="A109" s="15"/>
      <c r="B109" s="15"/>
      <c r="C109" s="135"/>
      <c r="D109" s="135"/>
      <c r="E109" s="135"/>
      <c r="F109" s="135"/>
      <c r="G109" s="176"/>
      <c r="H109" s="15"/>
      <c r="I109" s="135"/>
      <c r="J109" s="15"/>
      <c r="K109" s="15"/>
      <c r="L109" s="15"/>
    </row>
    <row r="110" spans="1:12" x14ac:dyDescent="0.2">
      <c r="A110" s="15"/>
      <c r="B110" s="15"/>
      <c r="C110" s="135"/>
      <c r="D110" s="135"/>
      <c r="E110" s="135"/>
      <c r="F110" s="135"/>
      <c r="G110" s="176"/>
      <c r="H110" s="15"/>
      <c r="I110" s="135"/>
      <c r="J110" s="15"/>
      <c r="K110" s="15"/>
      <c r="L110" s="15"/>
    </row>
    <row r="111" spans="1:12" x14ac:dyDescent="0.2">
      <c r="A111" s="15"/>
      <c r="B111" s="15"/>
      <c r="C111" s="135"/>
      <c r="D111" s="135"/>
      <c r="E111" s="135"/>
      <c r="F111" s="135"/>
      <c r="G111" s="176"/>
      <c r="H111" s="15"/>
      <c r="I111" s="135"/>
      <c r="J111" s="15"/>
      <c r="K111" s="15"/>
      <c r="L111" s="15"/>
    </row>
    <row r="112" spans="1:12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</row>
    <row r="113" spans="1:12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</row>
    <row r="114" spans="1:12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</row>
    <row r="115" spans="1:12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</row>
    <row r="116" spans="1:12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</row>
    <row r="117" spans="1:12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</row>
    <row r="118" spans="1:12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</row>
    <row r="119" spans="1:12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</row>
    <row r="120" spans="1:12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</row>
    <row r="121" spans="1:12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</row>
    <row r="122" spans="1:12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</row>
    <row r="123" spans="1:12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</row>
    <row r="124" spans="1:12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</row>
    <row r="125" spans="1:12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</row>
    <row r="126" spans="1:12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</row>
    <row r="127" spans="1:12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</row>
    <row r="128" spans="1:12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</row>
  </sheetData>
  <sortState ref="B17:I34">
    <sortCondition ref="B17:B34"/>
    <sortCondition ref="C17:C34"/>
    <sortCondition ref="D17:D34"/>
  </sortState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showGridLines="0" topLeftCell="A31" workbookViewId="0">
      <selection activeCell="E73" activeCellId="1" sqref="B73:B76 E73:E76"/>
    </sheetView>
  </sheetViews>
  <sheetFormatPr defaultRowHeight="12.75" x14ac:dyDescent="0.2"/>
  <cols>
    <col min="1" max="1" width="9.140625" style="13"/>
    <col min="2" max="2" width="16.140625" style="13" customWidth="1"/>
    <col min="3" max="3" width="15.42578125" style="13" customWidth="1"/>
    <col min="4" max="4" width="13.42578125" style="13" customWidth="1"/>
    <col min="5" max="5" width="16.42578125" style="13" customWidth="1"/>
    <col min="6" max="16384" width="9.140625" style="13"/>
  </cols>
  <sheetData>
    <row r="1" spans="1:15" ht="15.75" thickBot="1" x14ac:dyDescent="0.25">
      <c r="A1" s="12" t="s">
        <v>178</v>
      </c>
      <c r="B1" s="12"/>
      <c r="C1" s="12"/>
      <c r="D1" s="12"/>
      <c r="E1" s="12"/>
      <c r="F1" s="12"/>
      <c r="G1" s="12"/>
      <c r="H1" s="12"/>
      <c r="I1" s="12"/>
      <c r="J1" s="136"/>
      <c r="K1" s="12"/>
      <c r="L1" s="12"/>
      <c r="M1" s="12"/>
      <c r="N1" s="12"/>
      <c r="O1" s="12"/>
    </row>
    <row r="2" spans="1:15" ht="13.5" thickTop="1" x14ac:dyDescent="0.2"/>
    <row r="3" spans="1:15" x14ac:dyDescent="0.2">
      <c r="A3" s="13" t="s">
        <v>179</v>
      </c>
    </row>
    <row r="5" spans="1:15" s="17" customFormat="1" x14ac:dyDescent="0.2">
      <c r="A5" s="178" t="s">
        <v>180</v>
      </c>
    </row>
    <row r="7" spans="1:15" x14ac:dyDescent="0.2">
      <c r="B7" s="13" t="s">
        <v>181</v>
      </c>
    </row>
    <row r="8" spans="1:15" x14ac:dyDescent="0.2">
      <c r="B8" s="13" t="s">
        <v>182</v>
      </c>
    </row>
    <row r="9" spans="1:15" x14ac:dyDescent="0.2">
      <c r="B9" s="13" t="s">
        <v>183</v>
      </c>
    </row>
    <row r="10" spans="1:15" x14ac:dyDescent="0.2">
      <c r="B10" s="13" t="s">
        <v>184</v>
      </c>
    </row>
    <row r="11" spans="1:15" x14ac:dyDescent="0.2">
      <c r="B11" s="13" t="s">
        <v>185</v>
      </c>
    </row>
    <row r="13" spans="1:15" x14ac:dyDescent="0.2">
      <c r="B13" s="179"/>
      <c r="C13" s="180" t="s">
        <v>186</v>
      </c>
      <c r="D13" s="181"/>
      <c r="E13" s="181"/>
      <c r="F13" s="181"/>
      <c r="G13" s="181"/>
      <c r="H13" s="182"/>
    </row>
    <row r="14" spans="1:15" x14ac:dyDescent="0.2">
      <c r="B14" s="183"/>
      <c r="C14" s="18"/>
      <c r="D14" s="18"/>
      <c r="E14" s="18"/>
      <c r="F14" s="18"/>
      <c r="G14" s="18"/>
      <c r="H14" s="184"/>
    </row>
    <row r="15" spans="1:15" x14ac:dyDescent="0.2">
      <c r="B15" s="183" t="s">
        <v>187</v>
      </c>
      <c r="C15" s="18"/>
      <c r="D15" s="18"/>
      <c r="E15" s="18"/>
      <c r="F15" s="185" t="s">
        <v>188</v>
      </c>
      <c r="G15" s="18"/>
      <c r="H15" s="184"/>
    </row>
    <row r="16" spans="1:15" x14ac:dyDescent="0.2">
      <c r="B16" s="183"/>
      <c r="C16" s="18"/>
      <c r="D16" s="18"/>
      <c r="E16" s="18"/>
      <c r="F16" s="185"/>
      <c r="G16" s="18"/>
      <c r="H16" s="184"/>
    </row>
    <row r="17" spans="2:8" x14ac:dyDescent="0.2">
      <c r="B17" s="186"/>
      <c r="C17" s="187" t="s">
        <v>189</v>
      </c>
      <c r="D17" s="187" t="s">
        <v>190</v>
      </c>
      <c r="E17" s="187" t="s">
        <v>191</v>
      </c>
      <c r="F17" s="187" t="s">
        <v>192</v>
      </c>
      <c r="G17" s="187" t="s">
        <v>193</v>
      </c>
      <c r="H17" s="188" t="s">
        <v>194</v>
      </c>
    </row>
    <row r="18" spans="2:8" x14ac:dyDescent="0.2">
      <c r="B18" s="189" t="s">
        <v>195</v>
      </c>
      <c r="C18" s="190">
        <v>250</v>
      </c>
      <c r="D18" s="190">
        <v>275</v>
      </c>
      <c r="E18" s="190">
        <v>300</v>
      </c>
      <c r="F18" s="190">
        <v>450</v>
      </c>
      <c r="G18" s="190">
        <v>446</v>
      </c>
      <c r="H18" s="191">
        <v>320</v>
      </c>
    </row>
    <row r="19" spans="2:8" x14ac:dyDescent="0.2">
      <c r="B19" s="189" t="s">
        <v>196</v>
      </c>
      <c r="C19" s="190">
        <v>210</v>
      </c>
      <c r="D19" s="190">
        <v>100</v>
      </c>
      <c r="E19" s="190">
        <v>210</v>
      </c>
      <c r="F19" s="190">
        <v>250</v>
      </c>
      <c r="G19" s="190">
        <v>290</v>
      </c>
      <c r="H19" s="191">
        <v>156</v>
      </c>
    </row>
    <row r="20" spans="2:8" x14ac:dyDescent="0.2">
      <c r="B20" s="189" t="s">
        <v>197</v>
      </c>
      <c r="C20" s="190">
        <v>97</v>
      </c>
      <c r="D20" s="190">
        <v>77</v>
      </c>
      <c r="E20" s="190">
        <v>50</v>
      </c>
      <c r="F20" s="190">
        <v>99</v>
      </c>
      <c r="G20" s="190">
        <v>67</v>
      </c>
      <c r="H20" s="191">
        <v>109</v>
      </c>
    </row>
    <row r="21" spans="2:8" x14ac:dyDescent="0.2">
      <c r="B21" s="192" t="s">
        <v>63</v>
      </c>
      <c r="C21" s="193">
        <v>557</v>
      </c>
      <c r="D21" s="193">
        <v>452</v>
      </c>
      <c r="E21" s="193">
        <v>560</v>
      </c>
      <c r="F21" s="193">
        <v>799</v>
      </c>
      <c r="G21" s="193">
        <v>803</v>
      </c>
      <c r="H21" s="194">
        <v>585</v>
      </c>
    </row>
    <row r="22" spans="2:8" x14ac:dyDescent="0.2">
      <c r="B22" s="195"/>
      <c r="C22" s="18"/>
      <c r="D22" s="18"/>
      <c r="E22" s="18"/>
      <c r="F22" s="18"/>
      <c r="G22" s="18"/>
      <c r="H22" s="18"/>
    </row>
    <row r="23" spans="2:8" x14ac:dyDescent="0.2">
      <c r="B23" s="195"/>
      <c r="C23" s="18"/>
      <c r="D23" s="18"/>
      <c r="E23" s="18"/>
      <c r="F23" s="18"/>
      <c r="G23" s="18"/>
      <c r="H23" s="18"/>
    </row>
    <row r="24" spans="2:8" x14ac:dyDescent="0.2">
      <c r="B24" s="195"/>
      <c r="C24" s="18"/>
      <c r="D24" s="18"/>
      <c r="E24" s="18"/>
      <c r="F24" s="18"/>
      <c r="G24" s="18"/>
      <c r="H24" s="18"/>
    </row>
    <row r="25" spans="2:8" x14ac:dyDescent="0.2">
      <c r="B25" s="195"/>
      <c r="C25" s="18"/>
      <c r="D25" s="18"/>
      <c r="E25" s="18"/>
      <c r="F25" s="18"/>
      <c r="G25" s="18"/>
      <c r="H25" s="18"/>
    </row>
    <row r="26" spans="2:8" x14ac:dyDescent="0.2">
      <c r="B26" s="195"/>
      <c r="C26" s="18"/>
      <c r="D26" s="18"/>
      <c r="E26" s="18"/>
      <c r="F26" s="18"/>
      <c r="G26" s="18"/>
      <c r="H26" s="18"/>
    </row>
    <row r="27" spans="2:8" x14ac:dyDescent="0.2">
      <c r="B27" s="195"/>
      <c r="C27" s="18"/>
      <c r="D27" s="18"/>
      <c r="E27" s="18"/>
      <c r="F27" s="18"/>
      <c r="G27" s="18"/>
      <c r="H27" s="18"/>
    </row>
    <row r="28" spans="2:8" x14ac:dyDescent="0.2">
      <c r="B28" s="195"/>
      <c r="C28" s="18"/>
      <c r="D28" s="18"/>
      <c r="E28" s="18"/>
      <c r="F28" s="18"/>
      <c r="G28" s="18"/>
      <c r="H28" s="18"/>
    </row>
    <row r="29" spans="2:8" x14ac:dyDescent="0.2">
      <c r="B29" s="195"/>
      <c r="C29" s="18"/>
      <c r="D29" s="18"/>
      <c r="E29" s="18"/>
      <c r="F29" s="18"/>
      <c r="G29" s="18"/>
      <c r="H29" s="18"/>
    </row>
    <row r="30" spans="2:8" x14ac:dyDescent="0.2">
      <c r="B30" s="195"/>
      <c r="C30" s="18"/>
      <c r="D30" s="18"/>
      <c r="E30" s="18"/>
      <c r="F30" s="18"/>
      <c r="G30" s="18"/>
      <c r="H30" s="18"/>
    </row>
    <row r="31" spans="2:8" x14ac:dyDescent="0.2">
      <c r="B31" s="195"/>
      <c r="C31" s="18"/>
      <c r="D31" s="18"/>
      <c r="E31" s="18"/>
      <c r="F31" s="18"/>
      <c r="G31" s="18"/>
      <c r="H31" s="18"/>
    </row>
    <row r="32" spans="2:8" x14ac:dyDescent="0.2">
      <c r="B32" s="195"/>
      <c r="C32" s="18"/>
      <c r="D32" s="18"/>
      <c r="E32" s="18"/>
      <c r="F32" s="18"/>
      <c r="G32" s="18"/>
      <c r="H32" s="18"/>
    </row>
    <row r="33" spans="1:8" x14ac:dyDescent="0.2">
      <c r="B33" s="195"/>
      <c r="C33" s="18"/>
      <c r="D33" s="18"/>
      <c r="E33" s="18"/>
      <c r="F33" s="18"/>
      <c r="G33" s="18"/>
      <c r="H33" s="18"/>
    </row>
    <row r="34" spans="1:8" x14ac:dyDescent="0.2">
      <c r="B34" s="195"/>
      <c r="C34" s="18"/>
      <c r="D34" s="18"/>
      <c r="E34" s="18"/>
      <c r="F34" s="18"/>
      <c r="G34" s="18"/>
      <c r="H34" s="18"/>
    </row>
    <row r="35" spans="1:8" x14ac:dyDescent="0.2">
      <c r="B35" s="195"/>
      <c r="C35" s="18"/>
      <c r="D35" s="18"/>
      <c r="E35" s="18"/>
      <c r="F35" s="18"/>
      <c r="G35" s="18"/>
      <c r="H35" s="18"/>
    </row>
    <row r="36" spans="1:8" x14ac:dyDescent="0.2">
      <c r="B36" s="195"/>
      <c r="C36" s="18"/>
      <c r="D36" s="18"/>
      <c r="E36" s="18"/>
      <c r="F36" s="18"/>
      <c r="G36" s="18"/>
      <c r="H36" s="18"/>
    </row>
    <row r="37" spans="1:8" x14ac:dyDescent="0.2">
      <c r="B37" s="195"/>
      <c r="C37" s="18"/>
      <c r="D37" s="18"/>
      <c r="E37" s="18"/>
      <c r="F37" s="18"/>
      <c r="G37" s="18"/>
      <c r="H37" s="18"/>
    </row>
    <row r="38" spans="1:8" x14ac:dyDescent="0.2">
      <c r="B38" s="195"/>
      <c r="C38" s="18"/>
      <c r="D38" s="18"/>
      <c r="E38" s="18"/>
      <c r="F38" s="18"/>
      <c r="G38" s="18"/>
      <c r="H38" s="18"/>
    </row>
    <row r="39" spans="1:8" x14ac:dyDescent="0.2">
      <c r="B39" s="195"/>
      <c r="C39" s="18"/>
      <c r="D39" s="18"/>
      <c r="E39" s="18"/>
      <c r="F39" s="18"/>
      <c r="G39" s="18"/>
      <c r="H39" s="18"/>
    </row>
    <row r="40" spans="1:8" x14ac:dyDescent="0.2">
      <c r="B40" s="195"/>
      <c r="C40" s="18"/>
      <c r="D40" s="18"/>
      <c r="E40" s="18"/>
      <c r="F40" s="18"/>
      <c r="G40" s="18"/>
      <c r="H40" s="18"/>
    </row>
    <row r="41" spans="1:8" x14ac:dyDescent="0.2">
      <c r="B41" s="195"/>
      <c r="C41" s="18"/>
      <c r="D41" s="18"/>
      <c r="E41" s="18"/>
      <c r="F41" s="18"/>
      <c r="G41" s="18"/>
      <c r="H41" s="18"/>
    </row>
    <row r="42" spans="1:8" x14ac:dyDescent="0.2">
      <c r="B42" s="195"/>
      <c r="C42" s="18"/>
      <c r="D42" s="18"/>
      <c r="E42" s="18"/>
      <c r="F42" s="18"/>
      <c r="G42" s="18"/>
      <c r="H42" s="18"/>
    </row>
    <row r="43" spans="1:8" s="17" customFormat="1" x14ac:dyDescent="0.2">
      <c r="A43" s="178" t="s">
        <v>198</v>
      </c>
      <c r="B43" s="178"/>
    </row>
    <row r="44" spans="1:8" x14ac:dyDescent="0.2">
      <c r="A44" s="196"/>
      <c r="B44" s="195"/>
      <c r="C44" s="18"/>
      <c r="D44" s="18"/>
      <c r="E44" s="18"/>
      <c r="F44" s="18"/>
      <c r="G44" s="18"/>
      <c r="H44" s="18"/>
    </row>
    <row r="45" spans="1:8" x14ac:dyDescent="0.2">
      <c r="A45" s="196"/>
      <c r="B45" s="195" t="s">
        <v>199</v>
      </c>
      <c r="C45" s="18"/>
      <c r="D45" s="18"/>
      <c r="E45" s="18"/>
      <c r="F45" s="18"/>
      <c r="G45" s="18"/>
      <c r="H45" s="18"/>
    </row>
    <row r="46" spans="1:8" x14ac:dyDescent="0.2">
      <c r="A46" s="196"/>
      <c r="B46" s="197" t="s">
        <v>200</v>
      </c>
      <c r="C46" s="198" t="s">
        <v>201</v>
      </c>
      <c r="D46" s="18"/>
      <c r="E46" s="18"/>
      <c r="F46" s="18"/>
      <c r="G46" s="18"/>
      <c r="H46" s="18"/>
    </row>
    <row r="47" spans="1:8" x14ac:dyDescent="0.2">
      <c r="A47" s="196"/>
      <c r="B47" s="199">
        <v>1996</v>
      </c>
      <c r="C47" s="182">
        <v>5.8</v>
      </c>
      <c r="D47" s="18"/>
      <c r="E47" s="18"/>
      <c r="F47" s="18"/>
      <c r="G47" s="18"/>
      <c r="H47" s="18"/>
    </row>
    <row r="48" spans="1:8" x14ac:dyDescent="0.2">
      <c r="A48" s="196"/>
      <c r="B48" s="200">
        <v>1997</v>
      </c>
      <c r="C48" s="184">
        <v>5.84</v>
      </c>
      <c r="D48" s="18"/>
      <c r="E48" s="18"/>
      <c r="F48" s="18"/>
      <c r="G48" s="18"/>
      <c r="H48" s="18"/>
    </row>
    <row r="49" spans="1:8" x14ac:dyDescent="0.2">
      <c r="A49" s="196"/>
      <c r="B49" s="200">
        <v>2010</v>
      </c>
      <c r="C49" s="184">
        <v>6.8940000000000001</v>
      </c>
      <c r="D49" s="18"/>
      <c r="E49" s="18"/>
      <c r="F49" s="18"/>
      <c r="G49" s="18"/>
      <c r="H49" s="18"/>
    </row>
    <row r="50" spans="1:8" x14ac:dyDescent="0.2">
      <c r="A50" s="196"/>
      <c r="B50" s="201">
        <v>2025</v>
      </c>
      <c r="C50" s="202">
        <v>8.0359999999999996</v>
      </c>
      <c r="D50" s="18"/>
      <c r="E50" s="18"/>
      <c r="F50" s="18"/>
      <c r="G50" s="18"/>
      <c r="H50" s="18"/>
    </row>
    <row r="51" spans="1:8" x14ac:dyDescent="0.2">
      <c r="A51" s="196"/>
      <c r="B51" s="195"/>
      <c r="C51" s="18"/>
      <c r="D51" s="18"/>
      <c r="E51" s="18"/>
      <c r="F51" s="18"/>
      <c r="G51" s="18"/>
      <c r="H51" s="18"/>
    </row>
    <row r="52" spans="1:8" x14ac:dyDescent="0.2">
      <c r="A52" s="196"/>
      <c r="B52" s="195"/>
      <c r="C52" s="18"/>
      <c r="D52" s="18"/>
      <c r="E52" s="18"/>
      <c r="F52" s="18"/>
      <c r="G52" s="18"/>
      <c r="H52" s="18"/>
    </row>
    <row r="53" spans="1:8" x14ac:dyDescent="0.2">
      <c r="A53" s="196"/>
      <c r="B53" s="195"/>
      <c r="C53" s="18"/>
      <c r="D53" s="18"/>
      <c r="E53" s="18"/>
      <c r="F53" s="18"/>
      <c r="G53" s="18"/>
      <c r="H53" s="18"/>
    </row>
    <row r="54" spans="1:8" x14ac:dyDescent="0.2">
      <c r="A54" s="196"/>
      <c r="B54" s="195"/>
      <c r="C54" s="18"/>
      <c r="D54" s="18"/>
      <c r="E54" s="18"/>
      <c r="F54" s="18"/>
      <c r="G54" s="18"/>
      <c r="H54" s="18"/>
    </row>
    <row r="55" spans="1:8" x14ac:dyDescent="0.2">
      <c r="A55" s="196"/>
      <c r="B55" s="195"/>
      <c r="C55" s="18"/>
      <c r="D55" s="18"/>
      <c r="E55" s="18"/>
      <c r="F55" s="18"/>
      <c r="G55" s="18"/>
      <c r="H55" s="18"/>
    </row>
    <row r="56" spans="1:8" x14ac:dyDescent="0.2">
      <c r="A56" s="196"/>
      <c r="B56" s="195"/>
      <c r="C56" s="18"/>
      <c r="D56" s="18"/>
      <c r="E56" s="18"/>
      <c r="F56" s="18"/>
      <c r="G56" s="18"/>
      <c r="H56" s="18"/>
    </row>
    <row r="57" spans="1:8" x14ac:dyDescent="0.2">
      <c r="A57" s="196"/>
      <c r="B57" s="195"/>
      <c r="C57" s="18"/>
      <c r="D57" s="18"/>
      <c r="E57" s="18"/>
      <c r="F57" s="18"/>
      <c r="G57" s="18"/>
      <c r="H57" s="18"/>
    </row>
    <row r="58" spans="1:8" x14ac:dyDescent="0.2">
      <c r="A58" s="196"/>
      <c r="B58" s="195"/>
      <c r="C58" s="18"/>
      <c r="D58" s="18"/>
      <c r="E58" s="18"/>
      <c r="F58" s="18"/>
      <c r="G58" s="18"/>
      <c r="H58" s="18"/>
    </row>
    <row r="59" spans="1:8" x14ac:dyDescent="0.2">
      <c r="A59" s="196"/>
      <c r="B59" s="195"/>
      <c r="C59" s="18"/>
      <c r="D59" s="18"/>
      <c r="E59" s="18"/>
      <c r="F59" s="18"/>
      <c r="G59" s="18"/>
      <c r="H59" s="18"/>
    </row>
    <row r="60" spans="1:8" x14ac:dyDescent="0.2">
      <c r="A60" s="196"/>
      <c r="B60" s="195"/>
      <c r="C60" s="18"/>
      <c r="D60" s="18"/>
      <c r="E60" s="18"/>
      <c r="F60" s="18"/>
      <c r="G60" s="18"/>
      <c r="H60" s="18"/>
    </row>
    <row r="61" spans="1:8" x14ac:dyDescent="0.2">
      <c r="A61" s="196"/>
      <c r="B61" s="195"/>
      <c r="C61" s="18"/>
      <c r="D61" s="18"/>
      <c r="E61" s="18"/>
      <c r="F61" s="18"/>
      <c r="G61" s="18"/>
      <c r="H61" s="18"/>
    </row>
    <row r="62" spans="1:8" x14ac:dyDescent="0.2">
      <c r="A62" s="196"/>
      <c r="B62" s="195"/>
      <c r="C62" s="18"/>
      <c r="D62" s="18"/>
      <c r="E62" s="18"/>
      <c r="F62" s="18"/>
      <c r="G62" s="18"/>
      <c r="H62" s="18"/>
    </row>
    <row r="63" spans="1:8" x14ac:dyDescent="0.2">
      <c r="A63" s="196"/>
      <c r="B63" s="195"/>
      <c r="C63" s="18"/>
      <c r="D63" s="18"/>
      <c r="E63" s="18"/>
      <c r="F63" s="18"/>
      <c r="G63" s="18"/>
      <c r="H63" s="18"/>
    </row>
    <row r="64" spans="1:8" x14ac:dyDescent="0.2">
      <c r="A64" s="196"/>
      <c r="B64" s="195"/>
      <c r="C64" s="18"/>
      <c r="D64" s="18"/>
      <c r="E64" s="18"/>
      <c r="F64" s="18"/>
      <c r="G64" s="18"/>
      <c r="H64" s="18"/>
    </row>
    <row r="65" spans="1:8" x14ac:dyDescent="0.2">
      <c r="A65" s="196"/>
      <c r="B65" s="195"/>
      <c r="C65" s="18"/>
      <c r="D65" s="18"/>
      <c r="E65" s="18"/>
      <c r="F65" s="18"/>
      <c r="G65" s="18"/>
      <c r="H65" s="18"/>
    </row>
    <row r="66" spans="1:8" x14ac:dyDescent="0.2">
      <c r="A66" s="196"/>
      <c r="B66" s="195"/>
      <c r="C66" s="18"/>
      <c r="D66" s="18"/>
      <c r="E66" s="18"/>
      <c r="F66" s="18"/>
      <c r="G66" s="18"/>
      <c r="H66" s="18"/>
    </row>
    <row r="67" spans="1:8" x14ac:dyDescent="0.2">
      <c r="A67" s="196"/>
      <c r="B67" s="195"/>
      <c r="C67" s="18"/>
      <c r="D67" s="18"/>
      <c r="E67" s="18"/>
      <c r="F67" s="18"/>
      <c r="G67" s="18"/>
      <c r="H67" s="18"/>
    </row>
    <row r="68" spans="1:8" x14ac:dyDescent="0.2">
      <c r="A68" s="196"/>
      <c r="B68" s="195"/>
      <c r="C68" s="18"/>
      <c r="D68" s="18"/>
      <c r="E68" s="18"/>
      <c r="F68" s="18"/>
      <c r="G68" s="18"/>
      <c r="H68" s="18"/>
    </row>
    <row r="69" spans="1:8" s="17" customFormat="1" x14ac:dyDescent="0.2">
      <c r="A69" s="178" t="s">
        <v>202</v>
      </c>
      <c r="B69" s="178"/>
    </row>
    <row r="70" spans="1:8" s="18" customFormat="1" x14ac:dyDescent="0.2">
      <c r="A70" s="195"/>
      <c r="B70" s="195"/>
    </row>
    <row r="71" spans="1:8" s="18" customFormat="1" x14ac:dyDescent="0.2">
      <c r="A71" s="195"/>
      <c r="B71" s="195"/>
    </row>
    <row r="72" spans="1:8" s="18" customFormat="1" ht="13.5" thickBot="1" x14ac:dyDescent="0.25">
      <c r="A72" s="195"/>
      <c r="B72" s="203" t="s">
        <v>133</v>
      </c>
      <c r="C72" s="204" t="s">
        <v>134</v>
      </c>
      <c r="D72" s="204" t="s">
        <v>135</v>
      </c>
      <c r="E72" s="205" t="s">
        <v>136</v>
      </c>
    </row>
    <row r="73" spans="1:8" s="18" customFormat="1" x14ac:dyDescent="0.2">
      <c r="A73" s="195"/>
      <c r="B73" s="206" t="s">
        <v>140</v>
      </c>
      <c r="C73" s="207" t="s">
        <v>203</v>
      </c>
      <c r="D73" s="207">
        <v>1</v>
      </c>
      <c r="E73" s="208">
        <v>9650</v>
      </c>
    </row>
    <row r="74" spans="1:8" s="18" customFormat="1" x14ac:dyDescent="0.2">
      <c r="A74" s="195"/>
      <c r="B74" s="206" t="s">
        <v>204</v>
      </c>
      <c r="C74" s="207" t="s">
        <v>205</v>
      </c>
      <c r="D74" s="207">
        <v>4</v>
      </c>
      <c r="E74" s="208">
        <v>12000</v>
      </c>
    </row>
    <row r="75" spans="1:8" s="18" customFormat="1" x14ac:dyDescent="0.2">
      <c r="A75" s="195"/>
      <c r="B75" s="206" t="s">
        <v>161</v>
      </c>
      <c r="C75" s="207" t="s">
        <v>206</v>
      </c>
      <c r="D75" s="207">
        <v>5</v>
      </c>
      <c r="E75" s="208">
        <v>13200</v>
      </c>
    </row>
    <row r="76" spans="1:8" s="18" customFormat="1" x14ac:dyDescent="0.2">
      <c r="A76" s="195"/>
      <c r="B76" s="209" t="s">
        <v>161</v>
      </c>
      <c r="C76" s="210" t="s">
        <v>207</v>
      </c>
      <c r="D76" s="210">
        <v>2</v>
      </c>
      <c r="E76" s="211">
        <v>13200</v>
      </c>
    </row>
    <row r="77" spans="1:8" s="18" customFormat="1" x14ac:dyDescent="0.2">
      <c r="A77" s="195"/>
      <c r="B77" s="195"/>
    </row>
    <row r="78" spans="1:8" s="18" customFormat="1" x14ac:dyDescent="0.2">
      <c r="A78" s="195"/>
      <c r="B78" s="195"/>
    </row>
    <row r="79" spans="1:8" s="18" customFormat="1" x14ac:dyDescent="0.2">
      <c r="A79" s="195"/>
      <c r="B79" s="195"/>
    </row>
    <row r="80" spans="1:8" s="18" customFormat="1" x14ac:dyDescent="0.2">
      <c r="A80" s="195"/>
      <c r="B80" s="195"/>
    </row>
    <row r="81" spans="1:2" s="18" customFormat="1" x14ac:dyDescent="0.2">
      <c r="A81" s="195"/>
      <c r="B81" s="195"/>
    </row>
    <row r="82" spans="1:2" s="18" customFormat="1" x14ac:dyDescent="0.2">
      <c r="A82" s="195"/>
      <c r="B82" s="195"/>
    </row>
    <row r="83" spans="1:2" s="18" customFormat="1" x14ac:dyDescent="0.2">
      <c r="A83" s="195"/>
      <c r="B83" s="195"/>
    </row>
    <row r="84" spans="1:2" s="18" customFormat="1" x14ac:dyDescent="0.2">
      <c r="A84" s="195"/>
      <c r="B84" s="195"/>
    </row>
    <row r="85" spans="1:2" s="18" customFormat="1" x14ac:dyDescent="0.2">
      <c r="A85" s="195"/>
      <c r="B85" s="195"/>
    </row>
    <row r="86" spans="1:2" s="18" customFormat="1" x14ac:dyDescent="0.2">
      <c r="A86" s="195"/>
      <c r="B86" s="195"/>
    </row>
    <row r="87" spans="1:2" s="18" customFormat="1" x14ac:dyDescent="0.2">
      <c r="A87" s="195"/>
      <c r="B87" s="195"/>
    </row>
    <row r="88" spans="1:2" s="18" customFormat="1" x14ac:dyDescent="0.2">
      <c r="A88" s="195"/>
      <c r="B88" s="195"/>
    </row>
    <row r="89" spans="1:2" s="18" customFormat="1" x14ac:dyDescent="0.2">
      <c r="A89" s="195"/>
      <c r="B89" s="195"/>
    </row>
    <row r="90" spans="1:2" s="18" customFormat="1" x14ac:dyDescent="0.2">
      <c r="A90" s="195"/>
      <c r="B90" s="195"/>
    </row>
    <row r="91" spans="1:2" s="18" customFormat="1" x14ac:dyDescent="0.2">
      <c r="A91" s="195"/>
      <c r="B91" s="195"/>
    </row>
    <row r="92" spans="1:2" s="18" customFormat="1" x14ac:dyDescent="0.2">
      <c r="A92" s="195"/>
      <c r="B92" s="195"/>
    </row>
    <row r="93" spans="1:2" s="18" customFormat="1" x14ac:dyDescent="0.2">
      <c r="A93" s="195"/>
      <c r="B93" s="195"/>
    </row>
    <row r="94" spans="1:2" s="18" customFormat="1" x14ac:dyDescent="0.2">
      <c r="A94" s="195"/>
      <c r="B94" s="195"/>
    </row>
    <row r="97" spans="1:15" ht="15.75" thickBo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pans="1:15" ht="13.5" thickTop="1" x14ac:dyDescent="0.2"/>
    <row r="100" spans="1:15" x14ac:dyDescent="0.2">
      <c r="A100" s="196"/>
    </row>
    <row r="119" spans="1:1" x14ac:dyDescent="0.2">
      <c r="A119" s="196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21</vt:i4>
      </vt:variant>
    </vt:vector>
  </HeadingPairs>
  <TitlesOfParts>
    <vt:vector size="35" baseType="lpstr">
      <vt:lpstr>Главная_Таблица</vt:lpstr>
      <vt:lpstr>Урок</vt:lpstr>
      <vt:lpstr>Тест</vt:lpstr>
      <vt:lpstr>Тренировка</vt:lpstr>
      <vt:lpstr>ФУНКЦИИ</vt:lpstr>
      <vt:lpstr>lab_4</vt:lpstr>
      <vt:lpstr>Условное форматирование</vt:lpstr>
      <vt:lpstr>lab_6_1</vt:lpstr>
      <vt:lpstr>lab_9</vt:lpstr>
      <vt:lpstr>Графики функций</vt:lpstr>
      <vt:lpstr>Спираль Архимеда</vt:lpstr>
      <vt:lpstr>Астроида</vt:lpstr>
      <vt:lpstr>Улитка Паскаля</vt:lpstr>
      <vt:lpstr>Лемниската Бернулли</vt:lpstr>
      <vt:lpstr>angl</vt:lpstr>
      <vt:lpstr>ФУНКЦИИ!answ_3</vt:lpstr>
      <vt:lpstr>answ_4</vt:lpstr>
      <vt:lpstr>answ_5</vt:lpstr>
      <vt:lpstr>answ_6_1</vt:lpstr>
      <vt:lpstr>answ_9</vt:lpstr>
      <vt:lpstr>austr</vt:lpstr>
      <vt:lpstr>'Условное форматирование'!australia_res</vt:lpstr>
      <vt:lpstr>can</vt:lpstr>
      <vt:lpstr>'Условное форматирование'!canada_res</vt:lpstr>
      <vt:lpstr>mex</vt:lpstr>
      <vt:lpstr>'Условное форматирование'!mexico_res</vt:lpstr>
      <vt:lpstr>sing</vt:lpstr>
      <vt:lpstr>'Условное форматирование'!singapore_res</vt:lpstr>
      <vt:lpstr>'Условное форматирование'!tax_res</vt:lpstr>
      <vt:lpstr>'Условное форматирование'!uk_res</vt:lpstr>
      <vt:lpstr>usa</vt:lpstr>
      <vt:lpstr>'Условное форматирование'!usa_res</vt:lpstr>
      <vt:lpstr>lab_6_1!Извлечь</vt:lpstr>
      <vt:lpstr>канада</vt:lpstr>
      <vt:lpstr>lab_6_1!Критерии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2024-01-16T11:30:02Z</dcterms:modified>
</cp:coreProperties>
</file>