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Елена\Desktop\Geekbrains\Финансовая математика\Seminar2\"/>
    </mc:Choice>
  </mc:AlternateContent>
  <bookViews>
    <workbookView xWindow="0" yWindow="0" windowWidth="20490" windowHeight="7095" activeTab="7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F5" i="9"/>
  <c r="E5" i="9"/>
  <c r="D5" i="9"/>
  <c r="C5" i="9"/>
  <c r="B5" i="9"/>
  <c r="G3" i="9"/>
  <c r="F3" i="9"/>
  <c r="E3" i="9"/>
  <c r="D3" i="9"/>
  <c r="C3" i="9"/>
  <c r="B3" i="9"/>
  <c r="B10" i="8"/>
  <c r="B6" i="8"/>
  <c r="F3" i="8"/>
  <c r="E3" i="8"/>
  <c r="D3" i="8"/>
  <c r="C3" i="8"/>
  <c r="B3" i="8"/>
  <c r="B5" i="8"/>
  <c r="C4" i="8"/>
  <c r="B19" i="7"/>
  <c r="D17" i="7"/>
  <c r="E17" i="7"/>
  <c r="F17" i="7"/>
  <c r="G17" i="7"/>
  <c r="H17" i="7"/>
  <c r="I17" i="7"/>
  <c r="J17" i="7"/>
  <c r="K17" i="7"/>
  <c r="L17" i="7"/>
  <c r="C17" i="7"/>
  <c r="D13" i="7"/>
  <c r="E13" i="7"/>
  <c r="F13" i="7"/>
  <c r="G13" i="7"/>
  <c r="H13" i="7"/>
  <c r="I13" i="7"/>
  <c r="J13" i="7"/>
  <c r="K13" i="7"/>
  <c r="L13" i="7"/>
  <c r="C13" i="7"/>
  <c r="G11" i="7"/>
  <c r="H11" i="7"/>
  <c r="I11" i="7"/>
  <c r="J11" i="7"/>
  <c r="K11" i="7"/>
  <c r="L11" i="7"/>
  <c r="F11" i="7"/>
  <c r="D10" i="7"/>
  <c r="E10" i="7"/>
  <c r="F10" i="7"/>
  <c r="G10" i="7"/>
  <c r="H10" i="7"/>
  <c r="I10" i="7"/>
  <c r="J10" i="7"/>
  <c r="K10" i="7"/>
  <c r="L10" i="7"/>
  <c r="C10" i="7"/>
  <c r="F8" i="7"/>
  <c r="G8" i="7"/>
  <c r="H8" i="7"/>
  <c r="I8" i="7"/>
  <c r="J8" i="7"/>
  <c r="K8" i="7"/>
  <c r="L8" i="7"/>
  <c r="E8" i="7"/>
  <c r="D8" i="7"/>
  <c r="C8" i="7"/>
  <c r="D7" i="7"/>
  <c r="E7" i="7"/>
  <c r="F7" i="7"/>
  <c r="G7" i="7"/>
  <c r="H7" i="7"/>
  <c r="I7" i="7"/>
  <c r="J7" i="7"/>
  <c r="K7" i="7"/>
  <c r="L7" i="7"/>
  <c r="C7" i="7"/>
  <c r="C7" i="6"/>
  <c r="C6" i="6"/>
  <c r="B7" i="6"/>
  <c r="B6" i="6"/>
  <c r="F2" i="5"/>
  <c r="B9" i="4"/>
  <c r="B4" i="4"/>
  <c r="B6" i="3"/>
  <c r="B7" i="2"/>
  <c r="C5" i="2"/>
  <c r="D5" i="2"/>
  <c r="E5" i="2"/>
  <c r="F5" i="2"/>
  <c r="G5" i="2"/>
  <c r="H5" i="2"/>
  <c r="I5" i="2"/>
  <c r="J5" i="2"/>
  <c r="B5" i="2"/>
  <c r="E4" i="2"/>
  <c r="F4" i="2"/>
  <c r="G4" i="2" s="1"/>
  <c r="H4" i="2" s="1"/>
  <c r="I4" i="2" s="1"/>
  <c r="J4" i="2" s="1"/>
  <c r="D4" i="2"/>
  <c r="C4" i="2"/>
  <c r="B8" i="1"/>
  <c r="D7" i="1"/>
  <c r="B4" i="1"/>
  <c r="C3" i="1"/>
  <c r="C4" i="1" s="1"/>
  <c r="B7" i="1"/>
  <c r="C5" i="8" l="1"/>
  <c r="C6" i="8" s="1"/>
  <c r="D3" i="1"/>
  <c r="D4" i="8"/>
  <c r="D4" i="1" l="1"/>
  <c r="E3" i="1"/>
  <c r="D5" i="8"/>
  <c r="E4" i="8"/>
  <c r="D6" i="8" l="1"/>
  <c r="F3" i="1"/>
  <c r="F4" i="1" s="1"/>
  <c r="E4" i="1"/>
  <c r="C7" i="1" s="1"/>
  <c r="E5" i="8"/>
  <c r="E6" i="8" s="1"/>
  <c r="F4" i="8"/>
  <c r="F5" i="8" s="1"/>
  <c r="F6" i="8" l="1"/>
</calcChain>
</file>

<file path=xl/sharedStrings.xml><?xml version="1.0" encoding="utf-8"?>
<sst xmlns="http://schemas.openxmlformats.org/spreadsheetml/2006/main" count="110" uniqueCount="75">
  <si>
    <t>год</t>
  </si>
  <si>
    <t>потоки</t>
  </si>
  <si>
    <t>диск множители</t>
  </si>
  <si>
    <t>диск потоки</t>
  </si>
  <si>
    <t>подсчет внутренней нормы доходности</t>
  </si>
  <si>
    <t>денежные потоки</t>
  </si>
  <si>
    <t>ставка</t>
  </si>
  <si>
    <t>диск множитель</t>
  </si>
  <si>
    <t>диск поток</t>
  </si>
  <si>
    <t>NPV</t>
  </si>
  <si>
    <t>поток</t>
  </si>
  <si>
    <t>квартал</t>
  </si>
  <si>
    <t>проект А</t>
  </si>
  <si>
    <t>проект Б</t>
  </si>
  <si>
    <t>Год</t>
  </si>
  <si>
    <t>Цена</t>
  </si>
  <si>
    <t>млн/ед</t>
  </si>
  <si>
    <t>себестоимость</t>
  </si>
  <si>
    <t>объем</t>
  </si>
  <si>
    <t>ед</t>
  </si>
  <si>
    <t>выручка</t>
  </si>
  <si>
    <t>постоянные расходы</t>
  </si>
  <si>
    <t>Прибыль</t>
  </si>
  <si>
    <t>Налог на прибыль</t>
  </si>
  <si>
    <t>млн руб</t>
  </si>
  <si>
    <t>денежный поток</t>
  </si>
  <si>
    <t>инвестиции</t>
  </si>
  <si>
    <t>продажа</t>
  </si>
  <si>
    <t>кумулятивно</t>
  </si>
  <si>
    <t>2 года 4 месяца</t>
  </si>
  <si>
    <t>2 года 8 месяцев</t>
  </si>
  <si>
    <t>кумулят</t>
  </si>
  <si>
    <t>проект Б оккупается раньше</t>
  </si>
  <si>
    <t>поэтому выбираем его</t>
  </si>
  <si>
    <t>Есть инвестиционный проект с денежными потоками по годам, указанными ниже.</t>
  </si>
  <si>
    <t xml:space="preserve">(то есть непосредственно по формуле NPV), если стоимость денег для инвестора равна 12%. Также, применить расчеты на основе </t>
  </si>
  <si>
    <t xml:space="preserve">Определить чистую приведенную стоимость (NPV) этого проекта без применения встроенных функций Excel </t>
  </si>
  <si>
    <t>дисконтирующих множителей.</t>
  </si>
  <si>
    <t>стоимость денег</t>
  </si>
  <si>
    <t>Определить внутреннюю норму доходности проекта путем использования встроенной функции Excel.</t>
  </si>
  <si>
    <t>Определить NPV, если первые 4 года ставка дисконтирования равна 15%, а последующие 4 года становится 10%.</t>
  </si>
  <si>
    <t>Есть инвестиционный проект со следующими денежными потоками по годам.</t>
  </si>
  <si>
    <t>Если стоимость денег для инвестора равна 10% годовых, то какой проект следует выбрать и почему?</t>
  </si>
  <si>
    <t xml:space="preserve">Инвестору предлагают два проекта на выбор. Аналитик определил, что проект А имеет NPV=115 млн.руб. и IRR = 25%. </t>
  </si>
  <si>
    <t xml:space="preserve">Проект Б имеет следующие денежные потоки: </t>
  </si>
  <si>
    <t>NPV-1</t>
  </si>
  <si>
    <t>NPV-2</t>
  </si>
  <si>
    <t>Есть инвестиционный проект с денежными потоками по годам:</t>
  </si>
  <si>
    <t xml:space="preserve">Необходимо принять решение, инвестируем в проект или нет, если ставка дисконтирования 15% годовых. </t>
  </si>
  <si>
    <t>Проверить, если денежные потоки по кварталам.</t>
  </si>
  <si>
    <t>Инвестор рассматривает инвестиционный проект со следующими параметрами:</t>
  </si>
  <si>
    <t xml:space="preserve"> инвестиция в размере 50 млн руб. приносит затем ежеквартальную финансовую ренту в размере 3 млн руб/квартал в течение 5 лет. </t>
  </si>
  <si>
    <t>Если стоимость денег для инвестора оценивается в 9% годовых, то следует ли ему принять этот инвестиционный проект?</t>
  </si>
  <si>
    <t>инвестиция</t>
  </si>
  <si>
    <t>фин.рента</t>
  </si>
  <si>
    <t>период фин.ренты</t>
  </si>
  <si>
    <t>срок</t>
  </si>
  <si>
    <t xml:space="preserve">Есть два инвестиционных проекта со следующими денежными потоками. Для какого инвестора выгодней проект А, проект Б? </t>
  </si>
  <si>
    <t>Для первого инвестора стоимость денег равна 10% годовых, а для второго инвестора 18% годовых.</t>
  </si>
  <si>
    <t>первый инвестор</t>
  </si>
  <si>
    <t>второй инвестор</t>
  </si>
  <si>
    <t>Цена единицы продукции в бизнес-плане принята за 5 млн руб.</t>
  </si>
  <si>
    <t>Инвестор построил денежные потоки по проекту и оказалось, что для него NPV = 0. Какова стоимость денег у инвестора?</t>
  </si>
  <si>
    <t xml:space="preserve">Согласно бизнес-плану строительства завода по производству тракторов общие инвестиции в 0 году составят 500 млн руб., </t>
  </si>
  <si>
    <t>и еще 250 млн руб. в 1 году. График производства продукции указан ниже.</t>
  </si>
  <si>
    <t xml:space="preserve">Затраты на производство единицы продукции (себестоимость) составляют 2,7 млн руб/ед. </t>
  </si>
  <si>
    <t xml:space="preserve">Кроме того, каждый год после запуска производства тратится еще 70 млн руб. на содержание завода и офиса управляющей компании. </t>
  </si>
  <si>
    <t xml:space="preserve">Налог в размере 20% годовых платится каждый год с прибыли завода, если она положительна </t>
  </si>
  <si>
    <t xml:space="preserve">(прибыль = выручка от продажи продукции минус себестоимость минус постоянные расходы на содержание завода и офиса). </t>
  </si>
  <si>
    <t>В конце срока (в конце 9 года) предполагается продать завод по остаточной стоимости оборудования за 90 млн руб.</t>
  </si>
  <si>
    <t>Для инвестиционного проекта определить срок окупаемости обыкновенный и дисконтированный, с точностью до 1 месяца.(12% годовых)</t>
  </si>
  <si>
    <t>Определить индекс доходности.</t>
  </si>
  <si>
    <t>Есть два инвестиционных проекта со следующими денежными потоками.</t>
  </si>
  <si>
    <t>Инвестор хочет выбрать один из проектов по критерию ликвидности. Какой он должен выбрать?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</si>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</sst>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%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0" fontId="0" fillId="0" borderId="0" xfId="0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9" fontId="0" fillId="0" borderId="1" xfId="0" applyNumberFormat="1" applyBorder="1"/>
    <xf numFmtId="10" fontId="0" fillId="0" borderId="1" xfId="0" applyNumberFormat="1" applyBorder="1"/>
    <xf numFmtId="2" fontId="0" fillId="0" borderId="1" xfId="0" applyNumberFormat="1" applyBorder="1"/>
    <xf numFmtId="2" fontId="0" fillId="2" borderId="1" xfId="0" applyNumberFormat="1" applyFill="1" applyBorder="1"/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/>
    <xf numFmtId="0" fontId="0" fillId="0" borderId="1" xfId="0" applyFill="1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Normal="100" workbookViewId="0">
      <selection activeCell="B7" sqref="B7"/>
    </sheetView>
  </sheetViews>
  <sheetFormatPr defaultRowHeight="15" x14ac:dyDescent="0.25"/>
  <cols>
    <col min="1" max="1" width="16.5703125" bestFit="1" customWidth="1"/>
    <col min="2" max="3" width="10.140625" bestFit="1" customWidth="1"/>
    <col min="4" max="4" width="10.85546875" customWidth="1"/>
  </cols>
  <sheetData>
    <row r="1" spans="1:8" x14ac:dyDescent="0.25">
      <c r="A1" s="8" t="s">
        <v>0</v>
      </c>
      <c r="B1" s="4">
        <v>0</v>
      </c>
      <c r="C1" s="4">
        <v>1</v>
      </c>
      <c r="D1" s="4">
        <v>2</v>
      </c>
      <c r="E1" s="4">
        <v>3</v>
      </c>
      <c r="F1" s="4">
        <v>4</v>
      </c>
      <c r="H1" t="s">
        <v>34</v>
      </c>
    </row>
    <row r="2" spans="1:8" x14ac:dyDescent="0.25">
      <c r="A2" s="8" t="s">
        <v>1</v>
      </c>
      <c r="B2" s="4">
        <v>-100</v>
      </c>
      <c r="C2" s="4">
        <v>20</v>
      </c>
      <c r="D2" s="4">
        <v>50</v>
      </c>
      <c r="E2" s="4">
        <v>90</v>
      </c>
      <c r="F2" s="4">
        <v>150</v>
      </c>
      <c r="H2" t="s">
        <v>36</v>
      </c>
    </row>
    <row r="3" spans="1:8" x14ac:dyDescent="0.25">
      <c r="A3" s="8" t="s">
        <v>2</v>
      </c>
      <c r="B3" s="4">
        <v>1</v>
      </c>
      <c r="C3" s="4">
        <f>1/(1+$B$6)</f>
        <v>0.89285714285714279</v>
      </c>
      <c r="D3" s="4">
        <f>C3/(1+$B$6)</f>
        <v>0.79719387755102022</v>
      </c>
      <c r="E3" s="4">
        <f>D3/(1+$B$6)</f>
        <v>0.71178024781341087</v>
      </c>
      <c r="F3" s="4">
        <f>E3/(1+$B$6)</f>
        <v>0.6355180784048311</v>
      </c>
      <c r="H3" t="s">
        <v>35</v>
      </c>
    </row>
    <row r="4" spans="1:8" x14ac:dyDescent="0.25">
      <c r="A4" s="8" t="s">
        <v>3</v>
      </c>
      <c r="B4" s="4">
        <f>B2*B3</f>
        <v>-100</v>
      </c>
      <c r="C4" s="4">
        <f t="shared" ref="C4:F4" si="0">C2*C3</f>
        <v>17.857142857142854</v>
      </c>
      <c r="D4" s="4">
        <f t="shared" si="0"/>
        <v>39.85969387755101</v>
      </c>
      <c r="E4" s="4">
        <f t="shared" si="0"/>
        <v>64.060222303206984</v>
      </c>
      <c r="F4" s="4">
        <f t="shared" si="0"/>
        <v>95.327711760724668</v>
      </c>
      <c r="H4" t="s">
        <v>37</v>
      </c>
    </row>
    <row r="5" spans="1:8" x14ac:dyDescent="0.25">
      <c r="D5" s="7"/>
      <c r="E5" s="7"/>
      <c r="F5" s="7"/>
    </row>
    <row r="6" spans="1:8" x14ac:dyDescent="0.25">
      <c r="A6" s="10" t="s">
        <v>38</v>
      </c>
      <c r="B6" s="11">
        <v>0.12</v>
      </c>
      <c r="C6" s="7"/>
      <c r="D6" s="7"/>
      <c r="E6" s="7"/>
    </row>
    <row r="7" spans="1:8" x14ac:dyDescent="0.25">
      <c r="A7" s="8" t="s">
        <v>9</v>
      </c>
      <c r="B7" s="5">
        <f>B2+C2/(1+B6)+D2/(1+B6)^2+E2/(1+B6)^3+F2/(1+B6)^4</f>
        <v>117.10477079862554</v>
      </c>
      <c r="C7" s="6">
        <f>SUM(B4:F4)</f>
        <v>117.10477079862552</v>
      </c>
      <c r="D7" s="6">
        <f>B4+NPV(B6,C2:F2)</f>
        <v>117.10477079862551</v>
      </c>
    </row>
    <row r="8" spans="1:8" x14ac:dyDescent="0.25">
      <c r="A8" s="8" t="s">
        <v>4</v>
      </c>
      <c r="B8" s="12">
        <f>IRR(B2:F2)</f>
        <v>0.45526117585263171</v>
      </c>
      <c r="H8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Normal="100" workbookViewId="0">
      <selection activeCell="B7" sqref="B7"/>
    </sheetView>
  </sheetViews>
  <sheetFormatPr defaultRowHeight="15" x14ac:dyDescent="0.25"/>
  <cols>
    <col min="1" max="1" width="17.85546875" bestFit="1" customWidth="1"/>
  </cols>
  <sheetData>
    <row r="1" spans="1:12" x14ac:dyDescent="0.25">
      <c r="A1" s="8" t="s">
        <v>0</v>
      </c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L1" t="s">
        <v>41</v>
      </c>
    </row>
    <row r="2" spans="1:12" x14ac:dyDescent="0.25">
      <c r="A2" s="8" t="s">
        <v>5</v>
      </c>
      <c r="B2" s="4">
        <v>-100</v>
      </c>
      <c r="C2" s="4">
        <v>0</v>
      </c>
      <c r="D2" s="4">
        <v>0</v>
      </c>
      <c r="E2" s="4">
        <v>25</v>
      </c>
      <c r="F2" s="4">
        <v>25</v>
      </c>
      <c r="G2" s="4">
        <v>50</v>
      </c>
      <c r="H2" s="4">
        <v>50</v>
      </c>
      <c r="I2" s="4">
        <v>0</v>
      </c>
      <c r="J2" s="4">
        <v>200</v>
      </c>
      <c r="L2" t="s">
        <v>40</v>
      </c>
    </row>
    <row r="3" spans="1:12" x14ac:dyDescent="0.25">
      <c r="A3" s="8" t="s">
        <v>6</v>
      </c>
      <c r="B3" s="4"/>
      <c r="C3" s="11">
        <v>0.15</v>
      </c>
      <c r="D3" s="11">
        <v>0.15</v>
      </c>
      <c r="E3" s="11">
        <v>0.15</v>
      </c>
      <c r="F3" s="11">
        <v>0.15</v>
      </c>
      <c r="G3" s="11">
        <v>0.1</v>
      </c>
      <c r="H3" s="11">
        <v>0.1</v>
      </c>
      <c r="I3" s="11">
        <v>0.1</v>
      </c>
      <c r="J3" s="11">
        <v>0.1</v>
      </c>
    </row>
    <row r="4" spans="1:12" x14ac:dyDescent="0.25">
      <c r="A4" s="8" t="s">
        <v>7</v>
      </c>
      <c r="B4" s="4">
        <v>1</v>
      </c>
      <c r="C4" s="4">
        <f>1/(1+C3)</f>
        <v>0.86956521739130443</v>
      </c>
      <c r="D4" s="4">
        <f>C4/(1+D3)</f>
        <v>0.7561436672967865</v>
      </c>
      <c r="E4" s="4">
        <f t="shared" ref="E4:J4" si="0">D4/(1+E3)</f>
        <v>0.65751623243198831</v>
      </c>
      <c r="F4" s="4">
        <f t="shared" si="0"/>
        <v>0.57175324559303331</v>
      </c>
      <c r="G4" s="4">
        <f t="shared" si="0"/>
        <v>0.51977567781184841</v>
      </c>
      <c r="H4" s="4">
        <f t="shared" si="0"/>
        <v>0.47252334346531671</v>
      </c>
      <c r="I4" s="4">
        <f t="shared" si="0"/>
        <v>0.42956667587756059</v>
      </c>
      <c r="J4" s="4">
        <f t="shared" si="0"/>
        <v>0.3905151598886914</v>
      </c>
    </row>
    <row r="5" spans="1:12" x14ac:dyDescent="0.25">
      <c r="A5" s="8" t="s">
        <v>8</v>
      </c>
      <c r="B5" s="4">
        <f>B2*B4</f>
        <v>-100</v>
      </c>
      <c r="C5" s="4">
        <f t="shared" ref="C5:J5" si="1">C2*C4</f>
        <v>0</v>
      </c>
      <c r="D5" s="4">
        <f t="shared" si="1"/>
        <v>0</v>
      </c>
      <c r="E5" s="4">
        <f t="shared" si="1"/>
        <v>16.437905810799709</v>
      </c>
      <c r="F5" s="4">
        <f t="shared" si="1"/>
        <v>14.293831139825834</v>
      </c>
      <c r="G5" s="4">
        <f t="shared" si="1"/>
        <v>25.988783890592419</v>
      </c>
      <c r="H5" s="4">
        <f t="shared" si="1"/>
        <v>23.626167173265834</v>
      </c>
      <c r="I5" s="4">
        <f t="shared" si="1"/>
        <v>0</v>
      </c>
      <c r="J5" s="4">
        <f t="shared" si="1"/>
        <v>78.103031977738283</v>
      </c>
    </row>
    <row r="7" spans="1:12" x14ac:dyDescent="0.25">
      <c r="A7" s="8" t="s">
        <v>9</v>
      </c>
      <c r="B7" s="4">
        <f>SUM(B5:J5)</f>
        <v>58.449719992222064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14" sqref="D14"/>
    </sheetView>
  </sheetViews>
  <sheetFormatPr defaultRowHeight="15" x14ac:dyDescent="0.25"/>
  <cols>
    <col min="1" max="1" width="10.140625" bestFit="1" customWidth="1"/>
  </cols>
  <sheetData>
    <row r="1" spans="1:7" x14ac:dyDescent="0.25">
      <c r="A1" s="8" t="s">
        <v>45</v>
      </c>
      <c r="B1" s="5">
        <v>115</v>
      </c>
      <c r="G1" t="s">
        <v>43</v>
      </c>
    </row>
    <row r="2" spans="1:7" x14ac:dyDescent="0.25">
      <c r="A2" s="9"/>
      <c r="G2" t="s">
        <v>44</v>
      </c>
    </row>
    <row r="3" spans="1:7" x14ac:dyDescent="0.25">
      <c r="A3" s="8" t="s">
        <v>0</v>
      </c>
      <c r="B3" s="4">
        <v>0</v>
      </c>
      <c r="C3" s="4">
        <v>1</v>
      </c>
      <c r="D3" s="4">
        <v>2</v>
      </c>
      <c r="E3" s="4">
        <v>3</v>
      </c>
      <c r="G3" t="s">
        <v>42</v>
      </c>
    </row>
    <row r="4" spans="1:7" x14ac:dyDescent="0.25">
      <c r="A4" s="8" t="s">
        <v>1</v>
      </c>
      <c r="B4" s="4">
        <v>-150</v>
      </c>
      <c r="C4" s="4">
        <v>50</v>
      </c>
      <c r="D4" s="4">
        <v>125</v>
      </c>
      <c r="E4" s="4">
        <v>150</v>
      </c>
    </row>
    <row r="6" spans="1:7" x14ac:dyDescent="0.25">
      <c r="A6" s="8" t="s">
        <v>46</v>
      </c>
      <c r="B6" s="13">
        <f>B4+NPV(10%,C4:E4)</f>
        <v>111.45755071374901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Normal="100" workbookViewId="0">
      <selection activeCell="B9" sqref="B9"/>
    </sheetView>
  </sheetViews>
  <sheetFormatPr defaultRowHeight="15" x14ac:dyDescent="0.25"/>
  <cols>
    <col min="1" max="1" width="10.85546875" bestFit="1" customWidth="1"/>
  </cols>
  <sheetData>
    <row r="1" spans="1:9" x14ac:dyDescent="0.25">
      <c r="A1" s="8" t="s">
        <v>0</v>
      </c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I1" t="s">
        <v>47</v>
      </c>
    </row>
    <row r="2" spans="1:9" x14ac:dyDescent="0.25">
      <c r="A2" s="8" t="s">
        <v>10</v>
      </c>
      <c r="B2" s="4">
        <v>-1200</v>
      </c>
      <c r="C2" s="4">
        <v>0</v>
      </c>
      <c r="D2" s="4">
        <v>300</v>
      </c>
      <c r="E2" s="4">
        <v>500</v>
      </c>
      <c r="F2" s="4">
        <v>150</v>
      </c>
      <c r="G2" s="4">
        <v>750</v>
      </c>
      <c r="I2" t="s">
        <v>48</v>
      </c>
    </row>
    <row r="3" spans="1:9" x14ac:dyDescent="0.25">
      <c r="A3" s="9"/>
    </row>
    <row r="4" spans="1:9" x14ac:dyDescent="0.25">
      <c r="A4" s="8" t="s">
        <v>9</v>
      </c>
      <c r="B4" s="13">
        <f>B2+NPV(15%,C2:G2)</f>
        <v>-185.75324528229737</v>
      </c>
    </row>
    <row r="5" spans="1:9" x14ac:dyDescent="0.25">
      <c r="A5" s="9"/>
    </row>
    <row r="6" spans="1:9" x14ac:dyDescent="0.25">
      <c r="A6" s="8" t="s">
        <v>11</v>
      </c>
      <c r="B6" s="4">
        <v>0</v>
      </c>
      <c r="C6" s="4">
        <v>1</v>
      </c>
      <c r="D6" s="4">
        <v>2</v>
      </c>
      <c r="E6" s="4">
        <v>3</v>
      </c>
      <c r="F6" s="4">
        <v>4</v>
      </c>
      <c r="G6" s="4">
        <v>5</v>
      </c>
      <c r="I6" t="s">
        <v>49</v>
      </c>
    </row>
    <row r="7" spans="1:9" x14ac:dyDescent="0.25">
      <c r="A7" s="8" t="s">
        <v>10</v>
      </c>
      <c r="B7" s="4">
        <v>-1200</v>
      </c>
      <c r="C7" s="4">
        <v>0</v>
      </c>
      <c r="D7" s="4">
        <v>300</v>
      </c>
      <c r="E7" s="4">
        <v>500</v>
      </c>
      <c r="F7" s="4">
        <v>150</v>
      </c>
      <c r="G7" s="4">
        <v>750</v>
      </c>
    </row>
    <row r="8" spans="1:9" x14ac:dyDescent="0.25">
      <c r="A8" s="9"/>
    </row>
    <row r="9" spans="1:9" x14ac:dyDescent="0.25">
      <c r="A9" s="8" t="s">
        <v>9</v>
      </c>
      <c r="B9" s="14">
        <f>B7+NPV(15%/4,C7:G7)</f>
        <v>279.79357622484895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Normal="100" workbookViewId="0">
      <selection sqref="A1:F1"/>
    </sheetView>
  </sheetViews>
  <sheetFormatPr defaultRowHeight="15" x14ac:dyDescent="0.25"/>
  <cols>
    <col min="1" max="3" width="12.7109375" customWidth="1"/>
    <col min="5" max="5" width="12.7109375" customWidth="1"/>
  </cols>
  <sheetData>
    <row r="1" spans="1:8" x14ac:dyDescent="0.25">
      <c r="A1" s="15" t="s">
        <v>53</v>
      </c>
      <c r="B1" s="15" t="s">
        <v>54</v>
      </c>
      <c r="C1" s="15" t="s">
        <v>55</v>
      </c>
      <c r="D1" s="15" t="s">
        <v>56</v>
      </c>
      <c r="E1" s="15" t="s">
        <v>38</v>
      </c>
      <c r="F1" s="15" t="s">
        <v>9</v>
      </c>
      <c r="H1" t="s">
        <v>50</v>
      </c>
    </row>
    <row r="2" spans="1:8" x14ac:dyDescent="0.25">
      <c r="A2" s="4">
        <v>50</v>
      </c>
      <c r="B2" s="4">
        <v>3</v>
      </c>
      <c r="C2" s="4">
        <v>4</v>
      </c>
      <c r="D2" s="4">
        <v>5</v>
      </c>
      <c r="E2" s="11">
        <v>0.09</v>
      </c>
      <c r="F2" s="13">
        <f>-50+PV(9%/4,4*5,-3)</f>
        <v>-2.108862890072345</v>
      </c>
      <c r="H2" t="s">
        <v>51</v>
      </c>
    </row>
    <row r="3" spans="1:8" x14ac:dyDescent="0.25">
      <c r="H3" t="s">
        <v>52</v>
      </c>
    </row>
    <row r="7" spans="1:8" x14ac:dyDescent="0.25">
      <c r="B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="115" zoomScaleNormal="115" workbookViewId="0">
      <selection activeCell="D11" sqref="D11"/>
    </sheetView>
  </sheetViews>
  <sheetFormatPr defaultRowHeight="15" x14ac:dyDescent="0.25"/>
  <cols>
    <col min="1" max="1" width="12.5703125" customWidth="1"/>
  </cols>
  <sheetData>
    <row r="1" spans="1:11" x14ac:dyDescent="0.25">
      <c r="A1" s="8" t="s">
        <v>11</v>
      </c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K1" t="s">
        <v>57</v>
      </c>
    </row>
    <row r="2" spans="1:11" x14ac:dyDescent="0.25">
      <c r="A2" s="8" t="s">
        <v>12</v>
      </c>
      <c r="B2" s="4">
        <v>-125</v>
      </c>
      <c r="C2" s="4">
        <v>30</v>
      </c>
      <c r="D2" s="4">
        <v>40</v>
      </c>
      <c r="E2" s="4">
        <v>50</v>
      </c>
      <c r="F2" s="4">
        <v>40</v>
      </c>
      <c r="G2" s="4">
        <v>30</v>
      </c>
      <c r="H2" s="4">
        <v>20</v>
      </c>
      <c r="I2" s="4">
        <v>10</v>
      </c>
      <c r="K2" t="s">
        <v>58</v>
      </c>
    </row>
    <row r="3" spans="1:11" x14ac:dyDescent="0.25">
      <c r="A3" s="8" t="s">
        <v>13</v>
      </c>
      <c r="B3" s="4">
        <v>-150</v>
      </c>
      <c r="C3" s="4">
        <v>0</v>
      </c>
      <c r="D3" s="4">
        <v>10</v>
      </c>
      <c r="E3" s="4">
        <v>20</v>
      </c>
      <c r="F3" s="4">
        <v>30</v>
      </c>
      <c r="G3" s="4">
        <v>40</v>
      </c>
      <c r="H3" s="4">
        <v>50</v>
      </c>
      <c r="I3" s="4">
        <v>120</v>
      </c>
    </row>
    <row r="5" spans="1:11" x14ac:dyDescent="0.25">
      <c r="A5" s="4"/>
      <c r="B5" s="8" t="s">
        <v>12</v>
      </c>
      <c r="C5" s="8" t="s">
        <v>13</v>
      </c>
    </row>
    <row r="6" spans="1:11" x14ac:dyDescent="0.25">
      <c r="A6" s="8" t="s">
        <v>59</v>
      </c>
      <c r="B6" s="13">
        <f>NPV(10%/4,C2:I2)+B2</f>
        <v>77.183083166943987</v>
      </c>
      <c r="C6" s="13">
        <f>B3+NPV(10%/4,C3:I3)</f>
        <v>84.689494536731274</v>
      </c>
    </row>
    <row r="7" spans="1:11" x14ac:dyDescent="0.25">
      <c r="A7" s="8" t="s">
        <v>60</v>
      </c>
      <c r="B7" s="13">
        <f>NPV(18%/4,C2:I2)+B2</f>
        <v>64.474346704669557</v>
      </c>
      <c r="C7" s="13">
        <f>B3+NPV(18%/4,C3:I3)</f>
        <v>60.512315597098848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20" zoomScaleNormal="120" workbookViewId="0">
      <selection activeCell="F28" sqref="F28"/>
    </sheetView>
  </sheetViews>
  <sheetFormatPr defaultRowHeight="15" x14ac:dyDescent="0.25"/>
  <cols>
    <col min="1" max="1" width="20.42578125" bestFit="1" customWidth="1"/>
  </cols>
  <sheetData>
    <row r="1" spans="1:14" x14ac:dyDescent="0.25">
      <c r="A1" s="8" t="s">
        <v>14</v>
      </c>
      <c r="B1" s="4"/>
      <c r="C1" s="4">
        <v>0</v>
      </c>
      <c r="D1" s="4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</row>
    <row r="2" spans="1:14" x14ac:dyDescent="0.25">
      <c r="A2" s="8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4" x14ac:dyDescent="0.25">
      <c r="A3" s="8" t="s">
        <v>15</v>
      </c>
      <c r="B3" s="4" t="s">
        <v>16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5</v>
      </c>
      <c r="I3" s="4">
        <v>5</v>
      </c>
      <c r="J3" s="4">
        <v>5</v>
      </c>
      <c r="K3" s="4">
        <v>5</v>
      </c>
      <c r="L3" s="4">
        <v>5</v>
      </c>
    </row>
    <row r="4" spans="1:14" x14ac:dyDescent="0.25">
      <c r="A4" s="8" t="s">
        <v>17</v>
      </c>
      <c r="B4" s="4" t="s">
        <v>16</v>
      </c>
      <c r="C4" s="4">
        <v>2.7</v>
      </c>
      <c r="D4" s="4">
        <v>2.7</v>
      </c>
      <c r="E4" s="4">
        <v>2.7</v>
      </c>
      <c r="F4" s="4">
        <v>2.7</v>
      </c>
      <c r="G4" s="4">
        <v>2.7</v>
      </c>
      <c r="H4" s="4">
        <v>2.7</v>
      </c>
      <c r="I4" s="4">
        <v>2.7</v>
      </c>
      <c r="J4" s="4">
        <v>2.7</v>
      </c>
      <c r="K4" s="4">
        <v>2.7</v>
      </c>
      <c r="L4" s="4">
        <v>2.7</v>
      </c>
    </row>
    <row r="5" spans="1:14" x14ac:dyDescent="0.25">
      <c r="A5" s="8" t="s">
        <v>18</v>
      </c>
      <c r="B5" s="4" t="s">
        <v>19</v>
      </c>
      <c r="C5" s="4">
        <v>0</v>
      </c>
      <c r="D5" s="4">
        <v>0</v>
      </c>
      <c r="E5" s="4">
        <v>10</v>
      </c>
      <c r="F5" s="4">
        <v>50</v>
      </c>
      <c r="G5" s="4">
        <v>100</v>
      </c>
      <c r="H5" s="4">
        <v>150</v>
      </c>
      <c r="I5" s="4">
        <v>200</v>
      </c>
      <c r="J5" s="4">
        <v>200</v>
      </c>
      <c r="K5" s="4">
        <v>200</v>
      </c>
      <c r="L5" s="4">
        <v>200</v>
      </c>
    </row>
    <row r="6" spans="1:14" x14ac:dyDescent="0.25">
      <c r="A6" s="8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4" x14ac:dyDescent="0.25">
      <c r="A7" s="8" t="s">
        <v>20</v>
      </c>
      <c r="B7" s="4" t="s">
        <v>24</v>
      </c>
      <c r="C7" s="4">
        <f>C3*C5</f>
        <v>0</v>
      </c>
      <c r="D7" s="4">
        <f t="shared" ref="D7:L7" si="0">D3*D5</f>
        <v>0</v>
      </c>
      <c r="E7" s="4">
        <f t="shared" si="0"/>
        <v>50</v>
      </c>
      <c r="F7" s="4">
        <f t="shared" si="0"/>
        <v>250</v>
      </c>
      <c r="G7" s="4">
        <f t="shared" si="0"/>
        <v>500</v>
      </c>
      <c r="H7" s="4">
        <f t="shared" si="0"/>
        <v>750</v>
      </c>
      <c r="I7" s="4">
        <f t="shared" si="0"/>
        <v>1000</v>
      </c>
      <c r="J7" s="4">
        <f t="shared" si="0"/>
        <v>1000</v>
      </c>
      <c r="K7" s="4">
        <f t="shared" si="0"/>
        <v>1000</v>
      </c>
      <c r="L7" s="4">
        <f t="shared" si="0"/>
        <v>1000</v>
      </c>
      <c r="N7" t="s">
        <v>63</v>
      </c>
    </row>
    <row r="8" spans="1:14" x14ac:dyDescent="0.25">
      <c r="A8" s="8" t="s">
        <v>17</v>
      </c>
      <c r="B8" s="4" t="s">
        <v>24</v>
      </c>
      <c r="C8" s="4">
        <f>C4*C5</f>
        <v>0</v>
      </c>
      <c r="D8" s="4">
        <f t="shared" ref="D8" si="1">D4*D5</f>
        <v>0</v>
      </c>
      <c r="E8" s="4">
        <f>-E4*E5</f>
        <v>-27</v>
      </c>
      <c r="F8" s="4">
        <f t="shared" ref="F8:L8" si="2">-F4*F5</f>
        <v>-135</v>
      </c>
      <c r="G8" s="4">
        <f t="shared" si="2"/>
        <v>-270</v>
      </c>
      <c r="H8" s="4">
        <f t="shared" si="2"/>
        <v>-405</v>
      </c>
      <c r="I8" s="4">
        <f t="shared" si="2"/>
        <v>-540</v>
      </c>
      <c r="J8" s="4">
        <f t="shared" si="2"/>
        <v>-540</v>
      </c>
      <c r="K8" s="4">
        <f t="shared" si="2"/>
        <v>-540</v>
      </c>
      <c r="L8" s="4">
        <f t="shared" si="2"/>
        <v>-540</v>
      </c>
      <c r="N8" t="s">
        <v>64</v>
      </c>
    </row>
    <row r="9" spans="1:14" x14ac:dyDescent="0.25">
      <c r="A9" s="8" t="s">
        <v>21</v>
      </c>
      <c r="B9" s="4" t="s">
        <v>24</v>
      </c>
      <c r="C9" s="4">
        <v>0</v>
      </c>
      <c r="D9" s="4">
        <v>0</v>
      </c>
      <c r="E9" s="4">
        <v>-70</v>
      </c>
      <c r="F9" s="4">
        <v>-70</v>
      </c>
      <c r="G9" s="4">
        <v>-70</v>
      </c>
      <c r="H9" s="4">
        <v>-70</v>
      </c>
      <c r="I9" s="4">
        <v>-70</v>
      </c>
      <c r="J9" s="4">
        <v>-70</v>
      </c>
      <c r="K9" s="4">
        <v>-70</v>
      </c>
      <c r="L9" s="4">
        <v>-70</v>
      </c>
      <c r="N9" t="s">
        <v>61</v>
      </c>
    </row>
    <row r="10" spans="1:14" x14ac:dyDescent="0.25">
      <c r="A10" s="8" t="s">
        <v>22</v>
      </c>
      <c r="B10" s="4" t="s">
        <v>24</v>
      </c>
      <c r="C10" s="4">
        <f>SUM(C7:C9)</f>
        <v>0</v>
      </c>
      <c r="D10" s="4">
        <f t="shared" ref="D10:L10" si="3">SUM(D7:D9)</f>
        <v>0</v>
      </c>
      <c r="E10" s="4">
        <f t="shared" si="3"/>
        <v>-47</v>
      </c>
      <c r="F10" s="4">
        <f t="shared" si="3"/>
        <v>45</v>
      </c>
      <c r="G10" s="4">
        <f t="shared" si="3"/>
        <v>160</v>
      </c>
      <c r="H10" s="4">
        <f t="shared" si="3"/>
        <v>275</v>
      </c>
      <c r="I10" s="4">
        <f t="shared" si="3"/>
        <v>390</v>
      </c>
      <c r="J10" s="4">
        <f t="shared" si="3"/>
        <v>390</v>
      </c>
      <c r="K10" s="4">
        <f t="shared" si="3"/>
        <v>390</v>
      </c>
      <c r="L10" s="4">
        <f t="shared" si="3"/>
        <v>390</v>
      </c>
      <c r="N10" t="s">
        <v>65</v>
      </c>
    </row>
    <row r="11" spans="1:14" x14ac:dyDescent="0.25">
      <c r="A11" s="8" t="s">
        <v>23</v>
      </c>
      <c r="B11" s="4" t="s">
        <v>24</v>
      </c>
      <c r="C11" s="4">
        <v>0</v>
      </c>
      <c r="D11" s="4">
        <v>0</v>
      </c>
      <c r="E11" s="4">
        <v>0</v>
      </c>
      <c r="F11" s="4">
        <f>-0.2*F10</f>
        <v>-9</v>
      </c>
      <c r="G11" s="4">
        <f t="shared" ref="G11:L11" si="4">-0.2*G10</f>
        <v>-32</v>
      </c>
      <c r="H11" s="4">
        <f t="shared" si="4"/>
        <v>-55</v>
      </c>
      <c r="I11" s="4">
        <f t="shared" si="4"/>
        <v>-78</v>
      </c>
      <c r="J11" s="4">
        <f t="shared" si="4"/>
        <v>-78</v>
      </c>
      <c r="K11" s="4">
        <f t="shared" si="4"/>
        <v>-78</v>
      </c>
      <c r="L11" s="4">
        <f t="shared" si="4"/>
        <v>-78</v>
      </c>
      <c r="N11" t="s">
        <v>66</v>
      </c>
    </row>
    <row r="12" spans="1:14" x14ac:dyDescent="0.25">
      <c r="A12" s="8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N12" t="s">
        <v>67</v>
      </c>
    </row>
    <row r="13" spans="1:14" x14ac:dyDescent="0.25">
      <c r="A13" s="8" t="s">
        <v>25</v>
      </c>
      <c r="B13" s="4" t="s">
        <v>24</v>
      </c>
      <c r="C13" s="4">
        <f>SUM(C10:C11)</f>
        <v>0</v>
      </c>
      <c r="D13" s="4">
        <f t="shared" ref="D13:L13" si="5">SUM(D10:D11)</f>
        <v>0</v>
      </c>
      <c r="E13" s="4">
        <f t="shared" si="5"/>
        <v>-47</v>
      </c>
      <c r="F13" s="4">
        <f t="shared" si="5"/>
        <v>36</v>
      </c>
      <c r="G13" s="4">
        <f t="shared" si="5"/>
        <v>128</v>
      </c>
      <c r="H13" s="4">
        <f t="shared" si="5"/>
        <v>220</v>
      </c>
      <c r="I13" s="4">
        <f t="shared" si="5"/>
        <v>312</v>
      </c>
      <c r="J13" s="4">
        <f t="shared" si="5"/>
        <v>312</v>
      </c>
      <c r="K13" s="4">
        <f t="shared" si="5"/>
        <v>312</v>
      </c>
      <c r="L13" s="4">
        <f t="shared" si="5"/>
        <v>312</v>
      </c>
      <c r="N13" t="s">
        <v>68</v>
      </c>
    </row>
    <row r="14" spans="1:14" x14ac:dyDescent="0.25">
      <c r="A14" s="8" t="s">
        <v>26</v>
      </c>
      <c r="B14" s="4" t="s">
        <v>24</v>
      </c>
      <c r="C14" s="4">
        <v>-500</v>
      </c>
      <c r="D14" s="4">
        <v>-250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N14" t="s">
        <v>69</v>
      </c>
    </row>
    <row r="15" spans="1:14" x14ac:dyDescent="0.25">
      <c r="A15" s="8" t="s">
        <v>27</v>
      </c>
      <c r="B15" s="4" t="s">
        <v>24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90</v>
      </c>
      <c r="N15" t="s">
        <v>62</v>
      </c>
    </row>
    <row r="16" spans="1:14" x14ac:dyDescent="0.25">
      <c r="A16" s="8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8" t="s">
        <v>25</v>
      </c>
      <c r="B17" s="4" t="s">
        <v>24</v>
      </c>
      <c r="C17" s="4">
        <f>SUM(C13:C15)</f>
        <v>-500</v>
      </c>
      <c r="D17" s="4">
        <f>SUM(D13:D15)</f>
        <v>-250</v>
      </c>
      <c r="E17" s="4">
        <f>SUM(E13:E15)</f>
        <v>-47</v>
      </c>
      <c r="F17" s="4">
        <f>SUM(F13:F15)</f>
        <v>36</v>
      </c>
      <c r="G17" s="4">
        <f>SUM(G13:G15)</f>
        <v>128</v>
      </c>
      <c r="H17" s="4">
        <f>SUM(H13:H15)</f>
        <v>220</v>
      </c>
      <c r="I17" s="4">
        <f>SUM(I13:I15)</f>
        <v>312</v>
      </c>
      <c r="J17" s="4">
        <f>SUM(J13:J15)</f>
        <v>312</v>
      </c>
      <c r="K17" s="4">
        <f>SUM(K13:K15)</f>
        <v>312</v>
      </c>
      <c r="L17" s="4">
        <f>SUM(L13:L15)</f>
        <v>402</v>
      </c>
    </row>
    <row r="19" spans="1:12" x14ac:dyDescent="0.25">
      <c r="A19" s="8" t="s">
        <v>38</v>
      </c>
      <c r="B19" s="16">
        <f>IRR(C17:L17)</f>
        <v>0.12963081334120652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zoomScale="120" zoomScaleNormal="120" workbookViewId="0">
      <selection activeCell="B10" sqref="B10"/>
    </sheetView>
  </sheetViews>
  <sheetFormatPr defaultRowHeight="15" x14ac:dyDescent="0.25"/>
  <cols>
    <col min="1" max="1" width="16.28515625" bestFit="1" customWidth="1"/>
  </cols>
  <sheetData>
    <row r="1" spans="1:10" x14ac:dyDescent="0.25">
      <c r="A1" s="8" t="s">
        <v>0</v>
      </c>
      <c r="B1" s="4">
        <v>0</v>
      </c>
      <c r="C1" s="4">
        <v>1</v>
      </c>
      <c r="D1" s="4">
        <v>2</v>
      </c>
      <c r="E1" s="4">
        <v>3</v>
      </c>
      <c r="F1" s="4">
        <v>4</v>
      </c>
      <c r="J1" t="s">
        <v>70</v>
      </c>
    </row>
    <row r="2" spans="1:10" x14ac:dyDescent="0.25">
      <c r="A2" s="8" t="s">
        <v>1</v>
      </c>
      <c r="B2" s="4">
        <v>-100</v>
      </c>
      <c r="C2" s="4">
        <v>20</v>
      </c>
      <c r="D2" s="4">
        <v>50</v>
      </c>
      <c r="E2" s="4">
        <v>90</v>
      </c>
      <c r="F2" s="4">
        <v>150</v>
      </c>
    </row>
    <row r="3" spans="1:10" x14ac:dyDescent="0.25">
      <c r="A3" s="8" t="s">
        <v>28</v>
      </c>
      <c r="B3" s="4">
        <f>B2</f>
        <v>-100</v>
      </c>
      <c r="C3" s="4">
        <f>B2+C2</f>
        <v>-80</v>
      </c>
      <c r="D3" s="4">
        <f>SUM(B2:D2)</f>
        <v>-30</v>
      </c>
      <c r="E3" s="4">
        <f>SUM(B2:E2)</f>
        <v>60</v>
      </c>
      <c r="F3" s="4">
        <f>SUM(B2:F2)</f>
        <v>210</v>
      </c>
      <c r="G3" s="1" t="s">
        <v>29</v>
      </c>
      <c r="H3" s="1"/>
    </row>
    <row r="4" spans="1:10" x14ac:dyDescent="0.25">
      <c r="A4" s="8" t="s">
        <v>2</v>
      </c>
      <c r="B4" s="4">
        <v>1</v>
      </c>
      <c r="C4" s="4">
        <f>1/(1+$B$8)</f>
        <v>0.89285714285714279</v>
      </c>
      <c r="D4" s="4">
        <f>C4/(1+$B$8)</f>
        <v>0.79719387755102022</v>
      </c>
      <c r="E4" s="4">
        <f>D4/(1+$B$8)</f>
        <v>0.71178024781341087</v>
      </c>
      <c r="F4" s="4">
        <f>E4/(1+$B$8)</f>
        <v>0.6355180784048311</v>
      </c>
    </row>
    <row r="5" spans="1:10" x14ac:dyDescent="0.25">
      <c r="A5" s="8" t="s">
        <v>3</v>
      </c>
      <c r="B5" s="4">
        <f>B2*B4</f>
        <v>-100</v>
      </c>
      <c r="C5" s="4">
        <f t="shared" ref="C5:F5" si="0">C2*C4</f>
        <v>17.857142857142854</v>
      </c>
      <c r="D5" s="4">
        <f t="shared" si="0"/>
        <v>39.85969387755101</v>
      </c>
      <c r="E5" s="4">
        <f t="shared" si="0"/>
        <v>64.060222303206984</v>
      </c>
      <c r="F5" s="4">
        <f t="shared" si="0"/>
        <v>95.327711760724668</v>
      </c>
    </row>
    <row r="6" spans="1:10" x14ac:dyDescent="0.25">
      <c r="A6" s="8" t="s">
        <v>28</v>
      </c>
      <c r="B6" s="4">
        <f>B5</f>
        <v>-100</v>
      </c>
      <c r="C6" s="4">
        <f>B5+C5</f>
        <v>-82.142857142857139</v>
      </c>
      <c r="D6" s="4">
        <f>SUM(B5:D5)</f>
        <v>-42.283163265306129</v>
      </c>
      <c r="E6" s="4">
        <f>SUM(B5:E5)</f>
        <v>21.777059037900855</v>
      </c>
      <c r="F6" s="4">
        <f>SUM(B5:F5)</f>
        <v>117.10477079862552</v>
      </c>
      <c r="G6" s="1" t="s">
        <v>30</v>
      </c>
      <c r="H6" s="1"/>
    </row>
    <row r="8" spans="1:10" x14ac:dyDescent="0.25">
      <c r="A8" s="10" t="s">
        <v>38</v>
      </c>
      <c r="B8" s="11">
        <v>0.12</v>
      </c>
      <c r="J8" t="s">
        <v>71</v>
      </c>
    </row>
    <row r="9" spans="1:10" x14ac:dyDescent="0.25">
      <c r="A9" s="8" t="s">
        <v>9</v>
      </c>
      <c r="B9" s="17">
        <v>117.10477</v>
      </c>
    </row>
    <row r="10" spans="1:10" x14ac:dyDescent="0.25">
      <c r="A10" s="10" t="s">
        <v>74</v>
      </c>
      <c r="B10" s="4">
        <f>1 +117/100</f>
        <v>2.17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30" zoomScaleNormal="130" workbookViewId="0">
      <selection activeCell="C15" sqref="C15"/>
    </sheetView>
  </sheetViews>
  <sheetFormatPr defaultRowHeight="15" x14ac:dyDescent="0.25"/>
  <sheetData>
    <row r="1" spans="1:9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I1" t="s">
        <v>72</v>
      </c>
    </row>
    <row r="2" spans="1:9" x14ac:dyDescent="0.25">
      <c r="A2" t="s">
        <v>12</v>
      </c>
      <c r="B2">
        <v>-1200</v>
      </c>
      <c r="C2">
        <v>0</v>
      </c>
      <c r="D2">
        <v>300</v>
      </c>
      <c r="E2">
        <v>500</v>
      </c>
      <c r="F2">
        <v>150</v>
      </c>
      <c r="G2">
        <v>750</v>
      </c>
      <c r="I2" t="s">
        <v>73</v>
      </c>
    </row>
    <row r="3" spans="1:9" x14ac:dyDescent="0.25">
      <c r="A3" t="s">
        <v>31</v>
      </c>
      <c r="B3">
        <f>B2</f>
        <v>-1200</v>
      </c>
      <c r="C3">
        <f>SUM(B2:C2)</f>
        <v>-1200</v>
      </c>
      <c r="D3">
        <f>SUM(B2:D2)</f>
        <v>-900</v>
      </c>
      <c r="E3" s="3">
        <f>SUM(B2:E2)</f>
        <v>-400</v>
      </c>
      <c r="F3" s="1">
        <f>SUM(B2:F2)</f>
        <v>-250</v>
      </c>
      <c r="G3" s="1">
        <f>SUM(B2:G2)</f>
        <v>500</v>
      </c>
    </row>
    <row r="4" spans="1:9" x14ac:dyDescent="0.25">
      <c r="A4" t="s">
        <v>13</v>
      </c>
      <c r="B4">
        <v>-1200</v>
      </c>
      <c r="C4">
        <v>200</v>
      </c>
      <c r="D4">
        <v>300</v>
      </c>
      <c r="E4">
        <v>400</v>
      </c>
      <c r="F4">
        <v>400</v>
      </c>
      <c r="G4">
        <v>400</v>
      </c>
    </row>
    <row r="5" spans="1:9" x14ac:dyDescent="0.25">
      <c r="B5">
        <f>B4</f>
        <v>-1200</v>
      </c>
      <c r="C5">
        <f>SUM(B4:C4)</f>
        <v>-1000</v>
      </c>
      <c r="D5" s="3">
        <f>SUM(B4:D4)</f>
        <v>-700</v>
      </c>
      <c r="E5" s="1">
        <f>SUM(B4:E4)</f>
        <v>-300</v>
      </c>
      <c r="F5" s="1">
        <f>SUM(B4:F4)</f>
        <v>100</v>
      </c>
      <c r="G5">
        <f>SUM(B4:G4)</f>
        <v>500</v>
      </c>
    </row>
    <row r="8" spans="1:9" x14ac:dyDescent="0.25">
      <c r="C8" s="18" t="s">
        <v>32</v>
      </c>
    </row>
    <row r="9" spans="1:9" x14ac:dyDescent="0.25">
      <c r="C9" s="18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AyDaR</dc:creator>
  <cp:lastModifiedBy>IT</cp:lastModifiedBy>
  <dcterms:created xsi:type="dcterms:W3CDTF">2023-07-14T07:08:33Z</dcterms:created>
  <dcterms:modified xsi:type="dcterms:W3CDTF">2024-01-12T02:29:29Z</dcterms:modified>
</cp:coreProperties>
</file>