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aR\Downloads\фин матматик\"/>
    </mc:Choice>
  </mc:AlternateContent>
  <bookViews>
    <workbookView xWindow="0" yWindow="0" windowWidth="20490" windowHeight="7095" firstSheet="11" activeTab="19"/>
  </bookViews>
  <sheets>
    <sheet name="Лист1" sheetId="1" r:id="rId1"/>
    <sheet name="Лист2" sheetId="2" r:id="rId2"/>
    <sheet name="Лист3" sheetId="3" r:id="rId3"/>
    <sheet name="Лист4" sheetId="4" r:id="rId4"/>
    <sheet name="Лист4 (2)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0" l="1"/>
  <c r="A17" i="20"/>
  <c r="A16" i="20"/>
  <c r="A15" i="20"/>
  <c r="A13" i="20"/>
  <c r="A12" i="20"/>
  <c r="A11" i="20"/>
  <c r="A3" i="20"/>
  <c r="A2" i="20"/>
  <c r="A1" i="20"/>
  <c r="A1" i="19"/>
  <c r="A1" i="18"/>
  <c r="A1" i="17"/>
  <c r="A1" i="16"/>
  <c r="A1" i="15"/>
  <c r="A2" i="14"/>
  <c r="A1" i="14"/>
  <c r="A1" i="13"/>
  <c r="E2" i="12"/>
  <c r="A1" i="11"/>
  <c r="C2" i="10"/>
  <c r="B1" i="9"/>
  <c r="A1" i="9"/>
  <c r="D2" i="8"/>
  <c r="A5" i="7"/>
  <c r="E2" i="6"/>
  <c r="E2" i="5"/>
  <c r="E2" i="4"/>
  <c r="D2" i="4"/>
  <c r="B4" i="3"/>
  <c r="A4" i="3"/>
  <c r="A4" i="2"/>
  <c r="E2" i="1"/>
  <c r="E1" i="1"/>
</calcChain>
</file>

<file path=xl/sharedStrings.xml><?xml version="1.0" encoding="utf-8"?>
<sst xmlns="http://schemas.openxmlformats.org/spreadsheetml/2006/main" count="28" uniqueCount="22">
  <si>
    <t>Срок</t>
  </si>
  <si>
    <t xml:space="preserve">кредит </t>
  </si>
  <si>
    <t>процент</t>
  </si>
  <si>
    <t>срок</t>
  </si>
  <si>
    <t>итог</t>
  </si>
  <si>
    <t>переплата</t>
  </si>
  <si>
    <t>начиление</t>
  </si>
  <si>
    <t>FV</t>
  </si>
  <si>
    <t>percent</t>
  </si>
  <si>
    <t>period</t>
  </si>
  <si>
    <t>duration</t>
  </si>
  <si>
    <t>PV</t>
  </si>
  <si>
    <t>FV/PV=2</t>
  </si>
  <si>
    <t>2 = (1 + i) ^ 5</t>
  </si>
  <si>
    <t>d</t>
  </si>
  <si>
    <t>Per</t>
  </si>
  <si>
    <t>i</t>
  </si>
  <si>
    <t>r</t>
  </si>
  <si>
    <t>R</t>
  </si>
  <si>
    <t>номинальная</t>
  </si>
  <si>
    <t>реальная</t>
  </si>
  <si>
    <t>инфляция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</si>
</sst>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₸&quot;;[Red]\-#,##0.00\ &quot;₸&quot;"/>
    <numFmt numFmtId="166" formatCode="0.000%"/>
    <numFmt numFmtId="169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0" fontId="0" fillId="0" borderId="0" xfId="0" applyNumberFormat="1"/>
    <xf numFmtId="166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6" sqref="A6"/>
    </sheetView>
  </sheetViews>
  <sheetFormatPr defaultRowHeight="15" x14ac:dyDescent="0.25"/>
  <sheetData>
    <row r="1" spans="1:5" x14ac:dyDescent="0.25">
      <c r="A1">
        <v>1000000</v>
      </c>
      <c r="C1">
        <v>0.15</v>
      </c>
      <c r="E1">
        <f>A1*(1+C1)^A2</f>
        <v>1520874.9999999995</v>
      </c>
    </row>
    <row r="2" spans="1:5" x14ac:dyDescent="0.25">
      <c r="A2">
        <v>3</v>
      </c>
      <c r="C2">
        <v>0.2</v>
      </c>
      <c r="E2">
        <f>A1*(1+C2*A2)</f>
        <v>1600000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24" zoomScaleNormal="124" workbookViewId="0">
      <selection activeCell="C2" sqref="C2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2">
        <v>0.18</v>
      </c>
      <c r="B2" s="2">
        <v>7.0000000000000007E-2</v>
      </c>
      <c r="C2" s="1">
        <f>(1+A2)/(1+B2)-1</f>
        <v>0.10280373831775691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">
        <f>(1+10%/4)^4-1</f>
        <v>0.10381289062499977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6" zoomScaleNormal="136" workbookViewId="0">
      <selection activeCell="E2" sqref="E2"/>
    </sheetView>
  </sheetViews>
  <sheetFormatPr defaultRowHeight="15" x14ac:dyDescent="0.25"/>
  <sheetData>
    <row r="1" spans="1:5" x14ac:dyDescent="0.25">
      <c r="A1" t="s">
        <v>19</v>
      </c>
      <c r="C1" t="s">
        <v>20</v>
      </c>
      <c r="E1" t="s">
        <v>21</v>
      </c>
    </row>
    <row r="2" spans="1:5" x14ac:dyDescent="0.25">
      <c r="A2" s="2">
        <v>0.12</v>
      </c>
      <c r="C2" s="1">
        <v>8.5000000000000006E-2</v>
      </c>
      <c r="E2" s="1">
        <f>(1+A2)/(1+C2)-1</f>
        <v>3.2258064516129226E-2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defaultRowHeight="15" x14ac:dyDescent="0.25"/>
  <cols>
    <col min="1" max="1" width="9.7109375" bestFit="1" customWidth="1"/>
  </cols>
  <sheetData>
    <row r="1" spans="1:1" x14ac:dyDescent="0.25">
      <c r="A1" s="3">
        <f>PV(10%,15,-250)</f>
        <v>1901.5198765770915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x14ac:dyDescent="0.25">
      <c r="A1" s="3">
        <f>FV(8%/12,10*12,-100)</f>
        <v>18294.603518170716</v>
      </c>
    </row>
    <row r="2" spans="1:1" x14ac:dyDescent="0.25">
      <c r="A2" s="3">
        <f>FV(8%/12,10*12,0,-18294.6)</f>
        <v>40607.430234901731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defaultRowHeight="15" x14ac:dyDescent="0.25"/>
  <cols>
    <col min="1" max="1" width="10.85546875" bestFit="1" customWidth="1"/>
  </cols>
  <sheetData>
    <row r="1" spans="1:1" x14ac:dyDescent="0.25">
      <c r="A1" s="4">
        <f>PMT(12%/12,12*20,-7000000)</f>
        <v>77076.029349872697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0" zoomScaleNormal="120" workbookViewId="0"/>
  </sheetViews>
  <sheetFormatPr defaultRowHeight="15" x14ac:dyDescent="0.25"/>
  <sheetData>
    <row r="1" spans="1:1" x14ac:dyDescent="0.25">
      <c r="A1" s="5">
        <f>RATE(3,5%*1000,-900,1000)</f>
        <v>8.9468026327162928E-2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5703125" bestFit="1" customWidth="1"/>
  </cols>
  <sheetData>
    <row r="1" spans="1:1" x14ac:dyDescent="0.25">
      <c r="A1" s="6">
        <f>FV(12%,4,100,-1100)</f>
        <v>1252.9384960000002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5703125" bestFit="1" customWidth="1"/>
  </cols>
  <sheetData>
    <row r="1" spans="1:1" x14ac:dyDescent="0.25">
      <c r="A1" s="7">
        <f>-PV(10%/2,2*7,12%*1000/2,1000)</f>
        <v>1098.9864094008963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2">
        <f>RATE(14,12%*1000/2,-950,1000)</f>
        <v>6.5566177421156988E-2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5" x14ac:dyDescent="0.25"/>
  <sheetData>
    <row r="1" spans="1:2" x14ac:dyDescent="0.25">
      <c r="A1">
        <v>350000</v>
      </c>
      <c r="B1">
        <v>0.03</v>
      </c>
    </row>
    <row r="4" spans="1:2" x14ac:dyDescent="0.25">
      <c r="A4">
        <f>A1/(1+B1)^25</f>
        <v>167161.94924158088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topLeftCell="A4" zoomScale="120" zoomScaleNormal="120" workbookViewId="0">
      <selection activeCell="A13" sqref="A13"/>
    </sheetView>
  </sheetViews>
  <sheetFormatPr defaultRowHeight="15" x14ac:dyDescent="0.25"/>
  <cols>
    <col min="1" max="1" width="12.85546875" bestFit="1" customWidth="1"/>
  </cols>
  <sheetData>
    <row r="1" spans="1:1" x14ac:dyDescent="0.25">
      <c r="A1" s="6">
        <f>PMT(16%/12,24,-1000000)</f>
        <v>48963.110517610046</v>
      </c>
    </row>
    <row r="2" spans="1:1" x14ac:dyDescent="0.25">
      <c r="A2">
        <f>A1*24</f>
        <v>1175114.6524226412</v>
      </c>
    </row>
    <row r="3" spans="1:1" x14ac:dyDescent="0.25">
      <c r="A3">
        <f>A2-1000000</f>
        <v>175114.65242264117</v>
      </c>
    </row>
    <row r="11" spans="1:1" x14ac:dyDescent="0.25">
      <c r="A11" s="4">
        <f>PMT(10%/4,4*4,-3000000)</f>
        <v>229796.96581795407</v>
      </c>
    </row>
    <row r="12" spans="1:1" x14ac:dyDescent="0.25">
      <c r="A12">
        <f>A11*4*4</f>
        <v>3676751.4530872651</v>
      </c>
    </row>
    <row r="13" spans="1:1" x14ac:dyDescent="0.25">
      <c r="A13">
        <f>A12-3000000</f>
        <v>676751.45308726514</v>
      </c>
    </row>
    <row r="15" spans="1:1" x14ac:dyDescent="0.25">
      <c r="A15" s="4">
        <f>PMT(11%/12,12*3,-3000000,500000)</f>
        <v>86430.126125838447</v>
      </c>
    </row>
    <row r="16" spans="1:1" x14ac:dyDescent="0.25">
      <c r="A16">
        <f>A15*12*3</f>
        <v>3111484.5405301843</v>
      </c>
    </row>
    <row r="17" spans="1:1" x14ac:dyDescent="0.25">
      <c r="A17">
        <f>A16+500000</f>
        <v>3611484.5405301843</v>
      </c>
    </row>
    <row r="18" spans="1:1" x14ac:dyDescent="0.25">
      <c r="A18">
        <f>A17-3000000</f>
        <v>611484.54053018428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42" zoomScaleNormal="142" workbookViewId="0">
      <selection activeCell="B4" sqref="B4"/>
    </sheetView>
  </sheetViews>
  <sheetFormatPr defaultRowHeight="15" x14ac:dyDescent="0.25"/>
  <sheetData>
    <row r="1" spans="1:5" x14ac:dyDescent="0.25">
      <c r="A1">
        <v>3</v>
      </c>
      <c r="B1">
        <v>4.5</v>
      </c>
      <c r="D1" t="s">
        <v>0</v>
      </c>
      <c r="E1">
        <v>6</v>
      </c>
    </row>
    <row r="4" spans="1:5" x14ac:dyDescent="0.25">
      <c r="A4">
        <f>(B1/A1)^(1/E1)</f>
        <v>1.069913193933663</v>
      </c>
      <c r="B4" s="1">
        <f>A4-1</f>
        <v>6.991319393366302E-2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150000</v>
      </c>
      <c r="B2" s="2">
        <v>0.14000000000000001</v>
      </c>
      <c r="C2">
        <v>2</v>
      </c>
      <c r="D2">
        <f>A2*(1+B2)^C2</f>
        <v>194940.00000000006</v>
      </c>
      <c r="E2">
        <f>D2-A2</f>
        <v>44940.000000000058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4" max="4" width="11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6</v>
      </c>
      <c r="E1" t="s">
        <v>4</v>
      </c>
    </row>
    <row r="2" spans="1:5" x14ac:dyDescent="0.25">
      <c r="A2">
        <v>150000</v>
      </c>
      <c r="B2" s="2">
        <v>0.14000000000000001</v>
      </c>
      <c r="C2">
        <v>2</v>
      </c>
      <c r="D2">
        <v>12</v>
      </c>
      <c r="E2">
        <f>A2*(1+B2/D2)^(C2*D2)</f>
        <v>198148.06501530399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30</v>
      </c>
      <c r="B2" s="2">
        <v>0.12</v>
      </c>
      <c r="C2">
        <v>4</v>
      </c>
      <c r="D2">
        <v>7</v>
      </c>
      <c r="E2">
        <f>A2/(1+B2/C2)^(D2*C2)</f>
        <v>13.112302595112768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zoomScale="148" zoomScaleNormal="148" workbookViewId="0">
      <selection activeCell="A5" sqref="A5"/>
    </sheetView>
  </sheetViews>
  <sheetFormatPr defaultRowHeight="15" x14ac:dyDescent="0.25"/>
  <sheetData>
    <row r="2" spans="1:1" x14ac:dyDescent="0.25">
      <c r="A2" t="s">
        <v>12</v>
      </c>
    </row>
    <row r="3" spans="1:1" x14ac:dyDescent="0.25">
      <c r="A3" t="s">
        <v>13</v>
      </c>
    </row>
    <row r="5" spans="1:1" x14ac:dyDescent="0.25">
      <c r="A5" s="1">
        <f>2^(1/5)-1</f>
        <v>0.1486983549970351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60" zoomScaleNormal="160" workbookViewId="0">
      <selection activeCell="D3" sqref="D3"/>
    </sheetView>
  </sheetViews>
  <sheetFormatPr defaultRowHeight="15" x14ac:dyDescent="0.25"/>
  <sheetData>
    <row r="1" spans="1:4" x14ac:dyDescent="0.25">
      <c r="A1" t="s">
        <v>11</v>
      </c>
      <c r="B1" t="s">
        <v>14</v>
      </c>
      <c r="C1" t="s">
        <v>15</v>
      </c>
      <c r="D1" t="s">
        <v>7</v>
      </c>
    </row>
    <row r="2" spans="1:4" x14ac:dyDescent="0.25">
      <c r="A2">
        <v>2.5</v>
      </c>
      <c r="B2">
        <v>15</v>
      </c>
      <c r="C2" s="2">
        <v>0.12</v>
      </c>
      <c r="D2">
        <f>A2*(1+C2)^B2</f>
        <v>13.683914398142607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10" zoomScaleNormal="110" workbookViewId="0">
      <selection activeCell="B1" sqref="B1"/>
    </sheetView>
  </sheetViews>
  <sheetFormatPr defaultRowHeight="15" x14ac:dyDescent="0.25"/>
  <sheetData>
    <row r="1" spans="1:2" x14ac:dyDescent="0.25">
      <c r="A1">
        <f>(1+0.005)^365</f>
        <v>6.1746527834309033</v>
      </c>
      <c r="B1" s="1">
        <f>A1-1</f>
        <v>5.1746527834309033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Лист1</vt:lpstr>
      <vt:lpstr>Лист2</vt:lpstr>
      <vt:lpstr>Лист3</vt:lpstr>
      <vt:lpstr>Лист4</vt:lpstr>
      <vt:lpstr>Лист4 (2)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AyDaR</dc:creator>
  <cp:lastModifiedBy>AyDaR</cp:lastModifiedBy>
  <dcterms:created xsi:type="dcterms:W3CDTF">2023-07-11T07:04:46Z</dcterms:created>
  <dcterms:modified xsi:type="dcterms:W3CDTF">2023-07-11T08:49:47Z</dcterms:modified>
</cp:coreProperties>
</file>