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\Desktop\Geekbrains\Финансовая математика\Seminar3\"/>
    </mc:Choice>
  </mc:AlternateContent>
  <bookViews>
    <workbookView xWindow="0" yWindow="0" windowWidth="13905" windowHeight="6495" activeTab="2"/>
  </bookViews>
  <sheets>
    <sheet name="Лист1" sheetId="1" r:id="rId1"/>
    <sheet name="Лист2" sheetId="2" r:id="rId2"/>
    <sheet name="Лист3" sheetId="3" r:id="rId3"/>
    <sheet name="Лист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4" l="1"/>
  <c r="F8" i="2" l="1"/>
  <c r="E8" i="2"/>
  <c r="B12" i="4" a="1"/>
  <c r="B12" i="4" s="1"/>
  <c r="B11" i="4"/>
  <c r="B5" i="4"/>
  <c r="B11" i="3"/>
  <c r="B10" i="3"/>
  <c r="B9" i="3"/>
  <c r="B8" i="3"/>
  <c r="D8" i="2"/>
  <c r="C8" i="2"/>
  <c r="G4" i="2"/>
  <c r="B2" i="2"/>
  <c r="C2" i="2"/>
  <c r="D2" i="2"/>
  <c r="E2" i="2"/>
  <c r="F2" i="2"/>
  <c r="G2" i="2"/>
  <c r="A2" i="2"/>
  <c r="G3" i="2" s="1"/>
  <c r="C8" i="1"/>
  <c r="C12" i="4" l="1"/>
</calcChain>
</file>

<file path=xl/sharedStrings.xml><?xml version="1.0" encoding="utf-8"?>
<sst xmlns="http://schemas.openxmlformats.org/spreadsheetml/2006/main" count="52" uniqueCount="48">
  <si>
    <t xml:space="preserve">Аналитик собрал статистику за 36 прошедших месяцев, согласно которой вложение в акцию компании АВС </t>
  </si>
  <si>
    <t xml:space="preserve">позволило за месяц заработать 15% в 1 случае из 36 проанализированных месяцев, 10% - в 2 случаях, 5% - в 3 случаях, 0% в 23 случаях, </t>
  </si>
  <si>
    <t>потерять 5% в 6 случаях, и потерять 10% в оставшихся случаях. Определить ожидаемое значение доходности инвестиции.</t>
  </si>
  <si>
    <t>срок</t>
  </si>
  <si>
    <t>прибыль</t>
  </si>
  <si>
    <t>ожидаемая доходность</t>
  </si>
  <si>
    <t>случаи</t>
  </si>
  <si>
    <t xml:space="preserve">Инвестиционный фонд за 7 предыдущих лет заработал следующие годовые доходности:  </t>
  </si>
  <si>
    <t xml:space="preserve">Если предположить, что в среднем фонд будет зарабатывать такую же доходность, как и по итогам прошедших 7 лет </t>
  </si>
  <si>
    <t>(в смысле геометрической доходности), и вложить $100 тыс. в этот фонд, то какой ожидаемый результат будет через 5 лет?</t>
  </si>
  <si>
    <t>(1+i1)*(1+i2)*(1+i3)…..</t>
  </si>
  <si>
    <t>(1+i)^n</t>
  </si>
  <si>
    <t>i=[(1+i1)*(1+i2)*(1+i3)…..]^(1/n)-1</t>
  </si>
  <si>
    <t>доходность</t>
  </si>
  <si>
    <t>PV</t>
  </si>
  <si>
    <t>FV</t>
  </si>
  <si>
    <t>В инвестиционном анализе есть т.н. показатель Шарпа, который характеризует эффективность инвестиции в фонд.</t>
  </si>
  <si>
    <t xml:space="preserve"> Он рассчитывается как отношение средней доходности к риску (волатильности). Рассчитайте этот коэффициент</t>
  </si>
  <si>
    <t xml:space="preserve">Компания по страхованию автомобилей разделяет водителей по трем категориям в зависимости от опыта: </t>
  </si>
  <si>
    <t xml:space="preserve">категория 1 (стаж вождения более 10 лет), категория 2 (стаж более 2 лет, но меньше 10), </t>
  </si>
  <si>
    <t xml:space="preserve">категория 3 (стаж менее 2 лет). Для данной компании среди 100% застрахованных 30% принадлежат категории 1, </t>
  </si>
  <si>
    <t xml:space="preserve">50% – категории 2, 20% – категории 3. Вероятность того, что в течение года водитель категории 1 попадет хотя бы в одно ДТП равна 1%; </t>
  </si>
  <si>
    <t xml:space="preserve">для водителя категории 2 - 3%, а для водителя категории 3 – 10%. Клиент компании застраховал автомобиль и попал в ДТП. </t>
  </si>
  <si>
    <t>Какова вероятность того, что он относится к категории 1?</t>
  </si>
  <si>
    <t>категория 1</t>
  </si>
  <si>
    <t>категория 2</t>
  </si>
  <si>
    <t>категория 3</t>
  </si>
  <si>
    <t>кол-во застрахованных</t>
  </si>
  <si>
    <t>вероятность аварии</t>
  </si>
  <si>
    <t>показатель Шарпа</t>
  </si>
  <si>
    <t>волатильность</t>
  </si>
  <si>
    <t>В - событие попадания в ДТП</t>
  </si>
  <si>
    <t>A - принадлежность водителя 1 категории</t>
  </si>
  <si>
    <t>P(A)</t>
  </si>
  <si>
    <t>P(B)</t>
  </si>
  <si>
    <t>P(B/A)</t>
  </si>
  <si>
    <t>P(A/B)</t>
  </si>
  <si>
    <t>Аналитик собрал статистические данные между ценой акции перерабатывающей компании и ценой ресурса, который эта компания перерабатывает:</t>
  </si>
  <si>
    <t>месяц</t>
  </si>
  <si>
    <t>цена акции</t>
  </si>
  <si>
    <t>цена ресурса</t>
  </si>
  <si>
    <t xml:space="preserve">И предположил, что цена акции зависит от цены ресурса с задержкой на 1 месяц. </t>
  </si>
  <si>
    <t>Определить уравнение регрессии для этого предположения и сделать на его основе прогноз цены акции на 13 месяц.</t>
  </si>
  <si>
    <t>-</t>
  </si>
  <si>
    <t>подтверждение наличия линейной зависимости</t>
  </si>
  <si>
    <t>действительно, линейная зависимость усиливается с разницей в 1 месяц</t>
  </si>
  <si>
    <t>y = a * x + b</t>
  </si>
  <si>
    <t>y = 0.033 * x + 11.46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</si>
</sst>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C2D3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0" fillId="0" borderId="1" xfId="0" applyBorder="1"/>
    <xf numFmtId="9" fontId="0" fillId="0" borderId="1" xfId="0" applyNumberFormat="1" applyBorder="1"/>
    <xf numFmtId="0" fontId="3" fillId="0" borderId="1" xfId="0" applyFont="1" applyBorder="1"/>
    <xf numFmtId="2" fontId="0" fillId="0" borderId="1" xfId="0" applyNumberForma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164" fontId="0" fillId="2" borderId="1" xfId="0" applyNumberFormat="1" applyFill="1" applyBorder="1"/>
    <xf numFmtId="2" fontId="0" fillId="0" borderId="1" xfId="2" applyNumberFormat="1" applyFont="1" applyBorder="1"/>
    <xf numFmtId="2" fontId="0" fillId="0" borderId="0" xfId="0" applyNumberFormat="1"/>
    <xf numFmtId="10" fontId="0" fillId="0" borderId="0" xfId="2" applyNumberFormat="1" applyFont="1"/>
    <xf numFmtId="43" fontId="0" fillId="0" borderId="1" xfId="1" applyFont="1" applyBorder="1"/>
    <xf numFmtId="0" fontId="3" fillId="0" borderId="1" xfId="0" applyFont="1" applyBorder="1" applyAlignment="1">
      <alignment horizontal="center"/>
    </xf>
    <xf numFmtId="43" fontId="0" fillId="2" borderId="1" xfId="1" applyFont="1" applyFill="1" applyBorder="1"/>
    <xf numFmtId="0" fontId="3" fillId="0" borderId="1" xfId="0" applyFont="1" applyFill="1" applyBorder="1" applyAlignment="1">
      <alignment horizontal="center" vertical="center"/>
    </xf>
    <xf numFmtId="10" fontId="0" fillId="2" borderId="1" xfId="2" applyNumberFormat="1" applyFont="1" applyFill="1" applyBorder="1"/>
    <xf numFmtId="164" fontId="0" fillId="0" borderId="1" xfId="0" applyNumberFormat="1" applyBorder="1"/>
    <xf numFmtId="10" fontId="0" fillId="2" borderId="1" xfId="0" applyNumberFormat="1" applyFill="1" applyBorder="1"/>
    <xf numFmtId="0" fontId="5" fillId="0" borderId="0" xfId="0" applyFont="1"/>
    <xf numFmtId="0" fontId="2" fillId="0" borderId="0" xfId="0" applyFon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3"/>
    </sheetView>
  </sheetViews>
  <sheetFormatPr defaultRowHeight="15" x14ac:dyDescent="0.25"/>
  <cols>
    <col min="3" max="3" width="12.7109375" customWidth="1"/>
  </cols>
  <sheetData>
    <row r="1" spans="1:5" x14ac:dyDescent="0.25">
      <c r="A1" s="7" t="s">
        <v>4</v>
      </c>
      <c r="B1" s="7" t="s">
        <v>6</v>
      </c>
      <c r="C1" s="7" t="s">
        <v>5</v>
      </c>
      <c r="E1" s="1" t="s">
        <v>0</v>
      </c>
    </row>
    <row r="2" spans="1:5" x14ac:dyDescent="0.25">
      <c r="A2" s="3">
        <v>0.15</v>
      </c>
      <c r="B2" s="5">
        <v>2.7777777777777776E-2</v>
      </c>
      <c r="C2" s="2"/>
      <c r="E2" t="s">
        <v>1</v>
      </c>
    </row>
    <row r="3" spans="1:5" x14ac:dyDescent="0.25">
      <c r="A3" s="3">
        <v>0.1</v>
      </c>
      <c r="B3" s="5">
        <v>5.5555555555555552E-2</v>
      </c>
      <c r="C3" s="2"/>
      <c r="E3" t="s">
        <v>2</v>
      </c>
    </row>
    <row r="4" spans="1:5" x14ac:dyDescent="0.25">
      <c r="A4" s="3">
        <v>0.05</v>
      </c>
      <c r="B4" s="5">
        <v>8.3333333333333329E-2</v>
      </c>
      <c r="C4" s="2"/>
    </row>
    <row r="5" spans="1:5" x14ac:dyDescent="0.25">
      <c r="A5" s="3">
        <v>0</v>
      </c>
      <c r="B5" s="5">
        <v>0.63888888888888884</v>
      </c>
      <c r="C5" s="2"/>
    </row>
    <row r="6" spans="1:5" x14ac:dyDescent="0.25">
      <c r="A6" s="3">
        <v>-0.05</v>
      </c>
      <c r="B6" s="5">
        <v>0.16666666666666666</v>
      </c>
      <c r="C6" s="2"/>
    </row>
    <row r="7" spans="1:5" x14ac:dyDescent="0.25">
      <c r="A7" s="3">
        <v>-0.1</v>
      </c>
      <c r="B7" s="5">
        <v>2.7777777777777776E-2</v>
      </c>
      <c r="C7" s="2"/>
    </row>
    <row r="8" spans="1:5" x14ac:dyDescent="0.25">
      <c r="A8" s="2"/>
      <c r="B8" s="5">
        <v>36</v>
      </c>
      <c r="C8" s="9">
        <f>A2*B2+A3*B3+A4*B4+A5*B5+A6*B6+A7*B7</f>
        <v>2.777777777777777E-3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9" sqref="F19"/>
    </sheetView>
  </sheetViews>
  <sheetFormatPr defaultRowHeight="15" x14ac:dyDescent="0.25"/>
  <cols>
    <col min="1" max="1" width="13.140625" bestFit="1" customWidth="1"/>
    <col min="3" max="3" width="10.7109375" customWidth="1"/>
    <col min="4" max="4" width="13.140625" bestFit="1" customWidth="1"/>
    <col min="5" max="6" width="12.7109375" customWidth="1"/>
  </cols>
  <sheetData>
    <row r="1" spans="1:9" x14ac:dyDescent="0.25">
      <c r="A1" s="10">
        <v>0.05</v>
      </c>
      <c r="B1" s="10">
        <v>-0.02</v>
      </c>
      <c r="C1" s="10">
        <v>0.12</v>
      </c>
      <c r="D1" s="10">
        <v>7.0000000000000007E-2</v>
      </c>
      <c r="E1" s="10">
        <v>-0.04</v>
      </c>
      <c r="F1" s="10">
        <v>0.11</v>
      </c>
      <c r="G1" s="10">
        <v>0.09</v>
      </c>
      <c r="I1" s="1" t="s">
        <v>7</v>
      </c>
    </row>
    <row r="2" spans="1:9" x14ac:dyDescent="0.25">
      <c r="A2" s="10">
        <f>1+A1</f>
        <v>1.05</v>
      </c>
      <c r="B2" s="10">
        <f t="shared" ref="B2:G2" si="0">1+B1</f>
        <v>0.98</v>
      </c>
      <c r="C2" s="10">
        <f t="shared" si="0"/>
        <v>1.1200000000000001</v>
      </c>
      <c r="D2" s="10">
        <f t="shared" si="0"/>
        <v>1.07</v>
      </c>
      <c r="E2" s="10">
        <f t="shared" si="0"/>
        <v>0.96</v>
      </c>
      <c r="F2" s="10">
        <f t="shared" si="0"/>
        <v>1.1100000000000001</v>
      </c>
      <c r="G2" s="10">
        <f t="shared" si="0"/>
        <v>1.0900000000000001</v>
      </c>
      <c r="I2" t="s">
        <v>8</v>
      </c>
    </row>
    <row r="3" spans="1:9" x14ac:dyDescent="0.25">
      <c r="A3" t="s">
        <v>10</v>
      </c>
      <c r="G3" s="11">
        <f>A2*B2*C2*D2*E2*F2*G2</f>
        <v>1.4323128390144</v>
      </c>
      <c r="I3" t="s">
        <v>9</v>
      </c>
    </row>
    <row r="4" spans="1:9" x14ac:dyDescent="0.25">
      <c r="A4" t="s">
        <v>11</v>
      </c>
      <c r="G4" s="12">
        <f>$G$3^(1/7)-1</f>
        <v>5.2667285863485791E-2</v>
      </c>
    </row>
    <row r="5" spans="1:9" x14ac:dyDescent="0.25">
      <c r="A5" t="s">
        <v>12</v>
      </c>
    </row>
    <row r="7" spans="1:9" x14ac:dyDescent="0.25">
      <c r="A7" s="7" t="s">
        <v>14</v>
      </c>
      <c r="B7" s="7" t="s">
        <v>3</v>
      </c>
      <c r="C7" s="7" t="s">
        <v>13</v>
      </c>
      <c r="D7" s="7" t="s">
        <v>15</v>
      </c>
      <c r="E7" s="16" t="s">
        <v>30</v>
      </c>
      <c r="F7" s="16" t="s">
        <v>29</v>
      </c>
      <c r="I7" s="1" t="s">
        <v>16</v>
      </c>
    </row>
    <row r="8" spans="1:9" x14ac:dyDescent="0.25">
      <c r="A8" s="13">
        <v>100000</v>
      </c>
      <c r="B8" s="2">
        <v>7</v>
      </c>
      <c r="C8" s="17">
        <f>$G$3^(1/7)-1</f>
        <v>5.2667285863485791E-2</v>
      </c>
      <c r="D8" s="15">
        <f>A8*(1+C8*B8)</f>
        <v>136867.10010444006</v>
      </c>
      <c r="E8" s="2">
        <f>_xlfn.STDEV.S(A1:G1)</f>
        <v>6.2411842588070532E-2</v>
      </c>
      <c r="F8" s="8">
        <f>C8/E8</f>
        <v>0.84386686371526343</v>
      </c>
      <c r="I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D10" sqref="D10"/>
    </sheetView>
  </sheetViews>
  <sheetFormatPr defaultRowHeight="15" x14ac:dyDescent="0.25"/>
  <cols>
    <col min="1" max="1" width="11.7109375" customWidth="1"/>
    <col min="2" max="3" width="12.7109375" customWidth="1"/>
  </cols>
  <sheetData>
    <row r="1" spans="1:5" x14ac:dyDescent="0.25">
      <c r="A1" s="7"/>
      <c r="B1" s="14" t="s">
        <v>27</v>
      </c>
      <c r="C1" s="14" t="s">
        <v>28</v>
      </c>
      <c r="E1" s="1" t="s">
        <v>18</v>
      </c>
    </row>
    <row r="2" spans="1:5" x14ac:dyDescent="0.25">
      <c r="A2" s="6" t="s">
        <v>24</v>
      </c>
      <c r="B2" s="3">
        <v>0.3</v>
      </c>
      <c r="C2" s="3">
        <v>0.01</v>
      </c>
      <c r="E2" t="s">
        <v>19</v>
      </c>
    </row>
    <row r="3" spans="1:5" x14ac:dyDescent="0.25">
      <c r="A3" s="6" t="s">
        <v>25</v>
      </c>
      <c r="B3" s="3">
        <v>0.5</v>
      </c>
      <c r="C3" s="3">
        <v>0.03</v>
      </c>
      <c r="E3" t="s">
        <v>20</v>
      </c>
    </row>
    <row r="4" spans="1:5" x14ac:dyDescent="0.25">
      <c r="A4" s="6" t="s">
        <v>26</v>
      </c>
      <c r="B4" s="3">
        <v>0.2</v>
      </c>
      <c r="C4" s="3">
        <v>0.1</v>
      </c>
      <c r="E4" t="s">
        <v>21</v>
      </c>
    </row>
    <row r="5" spans="1:5" x14ac:dyDescent="0.25">
      <c r="E5" t="s">
        <v>22</v>
      </c>
    </row>
    <row r="6" spans="1:5" x14ac:dyDescent="0.25">
      <c r="A6" t="s">
        <v>32</v>
      </c>
      <c r="E6" t="s">
        <v>23</v>
      </c>
    </row>
    <row r="7" spans="1:5" x14ac:dyDescent="0.25">
      <c r="A7" t="s">
        <v>31</v>
      </c>
    </row>
    <row r="8" spans="1:5" x14ac:dyDescent="0.25">
      <c r="A8" s="2" t="s">
        <v>33</v>
      </c>
      <c r="B8" s="18">
        <f>B2</f>
        <v>0.3</v>
      </c>
    </row>
    <row r="9" spans="1:5" x14ac:dyDescent="0.25">
      <c r="A9" s="2" t="s">
        <v>34</v>
      </c>
      <c r="B9" s="18">
        <f>B2*C2+B3*C3+B4*C4</f>
        <v>3.8000000000000006E-2</v>
      </c>
    </row>
    <row r="10" spans="1:5" x14ac:dyDescent="0.25">
      <c r="A10" s="2" t="s">
        <v>35</v>
      </c>
      <c r="B10" s="18">
        <f>C2</f>
        <v>0.01</v>
      </c>
    </row>
    <row r="11" spans="1:5" x14ac:dyDescent="0.25">
      <c r="A11" s="2" t="s">
        <v>36</v>
      </c>
      <c r="B11" s="19">
        <f>B10*B8/B9</f>
        <v>7.8947368421052627E-2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Normal="100" workbookViewId="0">
      <selection activeCell="B15" sqref="B15"/>
    </sheetView>
  </sheetViews>
  <sheetFormatPr defaultRowHeight="15" x14ac:dyDescent="0.25"/>
  <cols>
    <col min="1" max="1" width="12.7109375" customWidth="1"/>
  </cols>
  <sheetData>
    <row r="1" spans="1:15" x14ac:dyDescent="0.25">
      <c r="A1" s="4" t="s">
        <v>38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 t="s">
        <v>37</v>
      </c>
    </row>
    <row r="2" spans="1:15" x14ac:dyDescent="0.25">
      <c r="A2" s="4" t="s">
        <v>39</v>
      </c>
      <c r="B2" s="2">
        <v>12.1</v>
      </c>
      <c r="C2" s="2">
        <v>15.2</v>
      </c>
      <c r="D2" s="2">
        <v>15.3</v>
      </c>
      <c r="E2" s="2">
        <v>15.7</v>
      </c>
      <c r="F2" s="2">
        <v>15.2</v>
      </c>
      <c r="G2" s="2">
        <v>16.100000000000001</v>
      </c>
      <c r="H2" s="2">
        <v>16.5</v>
      </c>
      <c r="I2" s="2">
        <v>17.100000000000001</v>
      </c>
      <c r="J2" s="2">
        <v>17.2</v>
      </c>
      <c r="K2" s="2">
        <v>17</v>
      </c>
      <c r="L2" s="2">
        <v>16.8</v>
      </c>
      <c r="M2" s="2">
        <v>16.899999999999999</v>
      </c>
      <c r="O2" s="1" t="s">
        <v>41</v>
      </c>
    </row>
    <row r="3" spans="1:15" x14ac:dyDescent="0.25">
      <c r="A3" s="4" t="s">
        <v>40</v>
      </c>
      <c r="B3" s="2">
        <v>115</v>
      </c>
      <c r="C3" s="2">
        <v>119</v>
      </c>
      <c r="D3" s="2">
        <v>121</v>
      </c>
      <c r="E3" s="2">
        <v>130</v>
      </c>
      <c r="F3" s="2">
        <v>131</v>
      </c>
      <c r="G3" s="2">
        <v>150</v>
      </c>
      <c r="H3" s="2">
        <v>155</v>
      </c>
      <c r="I3" s="2">
        <v>172</v>
      </c>
      <c r="J3" s="2">
        <v>174</v>
      </c>
      <c r="K3" s="2">
        <v>168</v>
      </c>
      <c r="L3" s="2">
        <v>161</v>
      </c>
      <c r="M3" s="2">
        <v>159</v>
      </c>
      <c r="O3" t="s">
        <v>42</v>
      </c>
    </row>
    <row r="5" spans="1:15" x14ac:dyDescent="0.25">
      <c r="B5" s="2">
        <f>CORREL(B2:M2,B3:M3)</f>
        <v>0.84745070179502613</v>
      </c>
      <c r="C5" s="20" t="s">
        <v>44</v>
      </c>
    </row>
    <row r="7" spans="1:15" x14ac:dyDescent="0.25">
      <c r="A7" s="4" t="s">
        <v>38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</row>
    <row r="8" spans="1:15" x14ac:dyDescent="0.25">
      <c r="A8" s="4" t="s">
        <v>39</v>
      </c>
      <c r="B8" s="2" t="s">
        <v>43</v>
      </c>
      <c r="C8" s="2">
        <v>15.2</v>
      </c>
      <c r="D8" s="2">
        <v>15.3</v>
      </c>
      <c r="E8" s="2">
        <v>15.7</v>
      </c>
      <c r="F8" s="2">
        <v>15.2</v>
      </c>
      <c r="G8" s="2">
        <v>16.100000000000001</v>
      </c>
      <c r="H8" s="2">
        <v>16.5</v>
      </c>
      <c r="I8" s="2">
        <v>17.100000000000001</v>
      </c>
      <c r="J8" s="2">
        <v>17.2</v>
      </c>
      <c r="K8" s="2">
        <v>17</v>
      </c>
      <c r="L8" s="2">
        <v>16.8</v>
      </c>
      <c r="M8" s="2">
        <v>16.899999999999999</v>
      </c>
      <c r="N8" s="2">
        <f>B12*M9+C12</f>
        <v>16.733602605159945</v>
      </c>
    </row>
    <row r="9" spans="1:15" x14ac:dyDescent="0.25">
      <c r="A9" s="4" t="s">
        <v>40</v>
      </c>
      <c r="B9" s="2">
        <v>115</v>
      </c>
      <c r="C9" s="2">
        <v>119</v>
      </c>
      <c r="D9" s="2">
        <v>121</v>
      </c>
      <c r="E9" s="2">
        <v>130</v>
      </c>
      <c r="F9" s="2">
        <v>131</v>
      </c>
      <c r="G9" s="2">
        <v>150</v>
      </c>
      <c r="H9" s="2">
        <v>155</v>
      </c>
      <c r="I9" s="2">
        <v>172</v>
      </c>
      <c r="J9" s="2">
        <v>174</v>
      </c>
      <c r="K9" s="2">
        <v>168</v>
      </c>
      <c r="L9" s="2">
        <v>161</v>
      </c>
      <c r="M9" s="2">
        <v>159</v>
      </c>
      <c r="N9" s="2" t="s">
        <v>43</v>
      </c>
    </row>
    <row r="11" spans="1:15" x14ac:dyDescent="0.25">
      <c r="B11" s="2">
        <f>CORREL(C8:M8,B9:L9)</f>
        <v>0.93090163437304796</v>
      </c>
      <c r="C11" s="20" t="s">
        <v>45</v>
      </c>
    </row>
    <row r="12" spans="1:15" x14ac:dyDescent="0.25">
      <c r="A12" t="s">
        <v>46</v>
      </c>
      <c r="B12">
        <f t="array" ref="B12:C12">LINEST(C8:M8,B9:L9)</f>
        <v>3.3134827821956758E-2</v>
      </c>
      <c r="C12">
        <v>11.465164981468821</v>
      </c>
    </row>
    <row r="13" spans="1:15" x14ac:dyDescent="0.25">
      <c r="A13" t="s">
        <v>47</v>
      </c>
    </row>
    <row r="15" spans="1:15" x14ac:dyDescent="0.25">
      <c r="B1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IT Dept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2024-01-12T22:42:28Z</dcterms:created>
  <dcterms:modified xsi:type="dcterms:W3CDTF">2024-01-13T15:42:21Z</dcterms:modified>
</cp:coreProperties>
</file>