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 - disparo 1 segundo (1)" sheetId="1" r:id="rId3"/>
  </sheets>
  <definedNames/>
  <calcPr/>
</workbook>
</file>

<file path=xl/sharedStrings.xml><?xml version="1.0" encoding="utf-8"?>
<sst xmlns="http://schemas.openxmlformats.org/spreadsheetml/2006/main" count="69" uniqueCount="48">
  <si>
    <t>disparo 1 segundo (1)</t>
  </si>
  <si>
    <t>Rec 1 to 22</t>
  </si>
  <si>
    <t>Fast Response</t>
  </si>
  <si>
    <t>dBA weighting</t>
  </si>
  <si>
    <t>Date hh:mm:ss</t>
  </si>
  <si>
    <t>LeqPeriod</t>
  </si>
  <si>
    <t>Leq</t>
  </si>
  <si>
    <t>SEL</t>
  </si>
  <si>
    <t>Lmax</t>
  </si>
  <si>
    <t>Limpulsivo</t>
  </si>
  <si>
    <t>Limpulsivo -Laeq</t>
  </si>
  <si>
    <t>10^leq/10</t>
  </si>
  <si>
    <t>L10%</t>
  </si>
  <si>
    <t>L50%</t>
  </si>
  <si>
    <t>L90%</t>
  </si>
  <si>
    <t>L95%</t>
  </si>
  <si>
    <t>L99%</t>
  </si>
  <si>
    <t>Lmedian</t>
  </si>
  <si>
    <t>Lmean</t>
  </si>
  <si>
    <t>StdDev</t>
  </si>
  <si>
    <t>L1%</t>
  </si>
  <si>
    <t>L5%</t>
  </si>
  <si>
    <t>L23%</t>
  </si>
  <si>
    <t>2019/02/28 14:21:28</t>
  </si>
  <si>
    <t>1 sec</t>
  </si>
  <si>
    <t>2019/02/28 14:21:29</t>
  </si>
  <si>
    <t>2019/02/28 14:21:30</t>
  </si>
  <si>
    <t>2019/02/28 14:21:31</t>
  </si>
  <si>
    <t>2019/02/28 14:21:32</t>
  </si>
  <si>
    <t>2019/02/28 14:21:33</t>
  </si>
  <si>
    <t>2019/02/28 14:21:34</t>
  </si>
  <si>
    <t>2019/02/28 14:21:35</t>
  </si>
  <si>
    <t>2019/02/28 14:21:36</t>
  </si>
  <si>
    <t>2019/02/28 14:21:37</t>
  </si>
  <si>
    <t>2019/02/28 14:21:38</t>
  </si>
  <si>
    <t>2019/02/28 14:21:39</t>
  </si>
  <si>
    <t>2019/02/28 14:21:40</t>
  </si>
  <si>
    <t>2019/02/28 14:21:41</t>
  </si>
  <si>
    <t>2019/02/28 14:21:42</t>
  </si>
  <si>
    <t>2019/02/28 14:21:43</t>
  </si>
  <si>
    <t>2019/02/28 14:21:44</t>
  </si>
  <si>
    <t>2019/02/28 14:21:45</t>
  </si>
  <si>
    <t>2019/02/28 14:21:46</t>
  </si>
  <si>
    <t>2019/02/28 14:21:47</t>
  </si>
  <si>
    <t>2019/02/28 14:21:48</t>
  </si>
  <si>
    <t>2019/02/28 14:21:49</t>
  </si>
  <si>
    <t>suma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</si>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</sst>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0"/>
    </xf>
    <xf borderId="1" fillId="2" fontId="2" numFmtId="49" xfId="0" applyAlignment="1" applyBorder="1" applyFill="1" applyFont="1" applyNumberFormat="1">
      <alignment shrinkToFit="0" vertical="top" wrapText="0"/>
    </xf>
    <xf borderId="1" fillId="2" fontId="2" numFmtId="0" xfId="0" applyAlignment="1" applyBorder="1" applyFont="1">
      <alignment shrinkToFit="0" vertical="top" wrapText="0"/>
    </xf>
    <xf borderId="2" fillId="3" fontId="2" numFmtId="49" xfId="0" applyAlignment="1" applyBorder="1" applyFill="1" applyFont="1" applyNumberFormat="1">
      <alignment shrinkToFit="0" vertical="top" wrapText="0"/>
    </xf>
    <xf borderId="3" fillId="0" fontId="0" numFmtId="49" xfId="0" applyAlignment="1" applyBorder="1" applyFont="1" applyNumberFormat="1">
      <alignment shrinkToFit="0" vertical="top" wrapText="0"/>
    </xf>
    <xf borderId="4" fillId="0" fontId="0" numFmtId="49" xfId="0" applyAlignment="1" applyBorder="1" applyFont="1" applyNumberFormat="1">
      <alignment shrinkToFit="0" vertical="top" wrapText="0"/>
    </xf>
    <xf borderId="4" fillId="0" fontId="0" numFmtId="49" xfId="0" applyAlignment="1" applyBorder="1" applyFont="1" applyNumberFormat="1">
      <alignment readingOrder="0" shrinkToFit="0" vertical="top" wrapText="0"/>
    </xf>
    <xf borderId="5" fillId="3" fontId="2" numFmtId="49" xfId="0" applyAlignment="1" applyBorder="1" applyFont="1" applyNumberFormat="1">
      <alignment shrinkToFit="0" vertical="top" wrapText="0"/>
    </xf>
    <xf borderId="6" fillId="0" fontId="0" numFmtId="49" xfId="0" applyAlignment="1" applyBorder="1" applyFont="1" applyNumberFormat="1">
      <alignment shrinkToFit="0" vertical="top" wrapText="0"/>
    </xf>
    <xf borderId="7" fillId="0" fontId="0" numFmtId="0" xfId="0" applyAlignment="1" applyBorder="1" applyFont="1">
      <alignment shrinkToFit="0" vertical="top" wrapText="0"/>
    </xf>
    <xf borderId="5" fillId="3" fontId="2" numFmtId="0" xfId="0" applyAlignment="1" applyBorder="1" applyFont="1">
      <alignment shrinkToFit="0" vertical="top" wrapText="0"/>
    </xf>
    <xf borderId="6" fillId="0" fontId="0" numFmtId="0" xfId="0" applyAlignment="1" applyBorder="1" applyFont="1">
      <alignment shrinkToFit="0" vertical="top" wrapText="0"/>
    </xf>
    <xf borderId="7" fillId="0" fontId="0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7.0"/>
    <col customWidth="1" min="2" max="2" width="13.29"/>
    <col customWidth="1" min="3" max="3" width="4.71"/>
    <col customWidth="1" min="4" max="4" width="13.0"/>
    <col customWidth="1" min="5" max="5" width="18.86"/>
    <col customWidth="1" min="6" max="6" width="19.14"/>
    <col customWidth="1" min="7" max="7" width="14.43"/>
    <col customWidth="1" min="8" max="8" width="18.29"/>
    <col customWidth="1" min="9" max="10" width="6.0"/>
    <col customWidth="1" min="11" max="11" width="21.29"/>
    <col customWidth="1" min="12" max="13" width="6.0"/>
    <col customWidth="1" min="14" max="14" width="7.86"/>
    <col customWidth="1" min="15" max="15" width="6.43"/>
    <col customWidth="1" min="16" max="16" width="7.0"/>
    <col customWidth="1" min="17" max="18" width="5.0"/>
    <col customWidth="1" min="19" max="19" width="6.0"/>
    <col customWidth="1" min="20" max="26" width="8.29"/>
  </cols>
  <sheetData>
    <row r="1" ht="27.0" customHeight="1">
      <c r="A1" s="1" t="s">
        <v>0</v>
      </c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3" t="s">
        <v>2</v>
      </c>
      <c r="C2" s="4"/>
      <c r="D2" s="3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2"/>
      <c r="U2" s="2"/>
      <c r="V2" s="2"/>
      <c r="W2" s="2"/>
      <c r="X2" s="2"/>
      <c r="Y2" s="2"/>
      <c r="Z2" s="2"/>
    </row>
    <row r="3" ht="20.25" customHeight="1">
      <c r="A3" s="5" t="s">
        <v>4</v>
      </c>
      <c r="B3" s="6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8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2"/>
      <c r="U3" s="2"/>
      <c r="V3" s="2"/>
      <c r="W3" s="2"/>
      <c r="X3" s="2"/>
      <c r="Y3" s="2"/>
      <c r="Z3" s="2"/>
    </row>
    <row r="4" ht="19.5" customHeight="1">
      <c r="A4" s="9" t="s">
        <v>23</v>
      </c>
      <c r="B4" s="10" t="s">
        <v>24</v>
      </c>
      <c r="C4" s="11">
        <v>69.0</v>
      </c>
      <c r="D4" s="11">
        <v>69.0</v>
      </c>
      <c r="E4" s="11">
        <v>71.1</v>
      </c>
      <c r="F4" s="11">
        <f t="shared" ref="F4:F24" si="1">E4+5</f>
        <v>76.1</v>
      </c>
      <c r="G4" s="11">
        <f t="shared" ref="G4:G25" si="2">F4-C4</f>
        <v>7.1</v>
      </c>
      <c r="H4" s="11">
        <f t="shared" ref="H4:H14" si="3">10^(C4/10)</f>
        <v>7943282.347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"/>
      <c r="U4" s="2"/>
      <c r="V4" s="2"/>
      <c r="W4" s="2"/>
      <c r="X4" s="2"/>
      <c r="Y4" s="2"/>
      <c r="Z4" s="2"/>
    </row>
    <row r="5" ht="19.5" customHeight="1">
      <c r="A5" s="9" t="s">
        <v>25</v>
      </c>
      <c r="B5" s="10" t="s">
        <v>24</v>
      </c>
      <c r="C5" s="11">
        <v>66.8</v>
      </c>
      <c r="D5" s="11">
        <v>66.8</v>
      </c>
      <c r="E5" s="11">
        <v>70.6</v>
      </c>
      <c r="F5" s="11">
        <f t="shared" si="1"/>
        <v>75.6</v>
      </c>
      <c r="G5" s="11">
        <f t="shared" si="2"/>
        <v>8.8</v>
      </c>
      <c r="H5" s="11">
        <f t="shared" si="3"/>
        <v>4786300.923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"/>
      <c r="U5" s="2"/>
      <c r="V5" s="2"/>
      <c r="W5" s="2"/>
      <c r="X5" s="2"/>
      <c r="Y5" s="2"/>
      <c r="Z5" s="2"/>
    </row>
    <row r="6" ht="19.5" customHeight="1">
      <c r="A6" s="9" t="s">
        <v>26</v>
      </c>
      <c r="B6" s="10" t="s">
        <v>24</v>
      </c>
      <c r="C6" s="11">
        <v>66.6</v>
      </c>
      <c r="D6" s="11">
        <v>66.6</v>
      </c>
      <c r="E6" s="11">
        <v>70.0</v>
      </c>
      <c r="F6" s="11">
        <f t="shared" si="1"/>
        <v>75</v>
      </c>
      <c r="G6" s="11">
        <f t="shared" si="2"/>
        <v>8.4</v>
      </c>
      <c r="H6" s="11">
        <f t="shared" si="3"/>
        <v>4570881.896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"/>
      <c r="U6" s="2"/>
      <c r="V6" s="2"/>
      <c r="W6" s="2"/>
      <c r="X6" s="2"/>
      <c r="Y6" s="2"/>
      <c r="Z6" s="2"/>
    </row>
    <row r="7" ht="19.5" customHeight="1">
      <c r="A7" s="9" t="s">
        <v>27</v>
      </c>
      <c r="B7" s="10" t="s">
        <v>24</v>
      </c>
      <c r="C7" s="11">
        <v>57.9</v>
      </c>
      <c r="D7" s="11">
        <v>57.9</v>
      </c>
      <c r="E7" s="11">
        <v>63.0</v>
      </c>
      <c r="F7" s="11">
        <f t="shared" si="1"/>
        <v>68</v>
      </c>
      <c r="G7" s="11">
        <f t="shared" si="2"/>
        <v>10.1</v>
      </c>
      <c r="H7" s="11">
        <f t="shared" si="3"/>
        <v>616595.0019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"/>
      <c r="U7" s="2"/>
      <c r="V7" s="2"/>
      <c r="W7" s="2"/>
      <c r="X7" s="2"/>
      <c r="Y7" s="2"/>
      <c r="Z7" s="2"/>
    </row>
    <row r="8" ht="19.5" customHeight="1">
      <c r="A8" s="9" t="s">
        <v>28</v>
      </c>
      <c r="B8" s="10" t="s">
        <v>24</v>
      </c>
      <c r="C8" s="11">
        <v>61.9</v>
      </c>
      <c r="D8" s="11">
        <v>61.9</v>
      </c>
      <c r="E8" s="11">
        <v>63.7</v>
      </c>
      <c r="F8" s="11">
        <f t="shared" si="1"/>
        <v>68.7</v>
      </c>
      <c r="G8" s="11">
        <f t="shared" si="2"/>
        <v>6.8</v>
      </c>
      <c r="H8" s="11">
        <f t="shared" si="3"/>
        <v>1548816.619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"/>
      <c r="U8" s="2"/>
      <c r="V8" s="2"/>
      <c r="W8" s="2"/>
      <c r="X8" s="2"/>
      <c r="Y8" s="2"/>
      <c r="Z8" s="2"/>
    </row>
    <row r="9" ht="19.5" customHeight="1">
      <c r="A9" s="9" t="s">
        <v>29</v>
      </c>
      <c r="B9" s="10" t="s">
        <v>24</v>
      </c>
      <c r="C9" s="11">
        <v>93.1</v>
      </c>
      <c r="D9" s="11">
        <v>93.1</v>
      </c>
      <c r="E9" s="11">
        <v>95.8</v>
      </c>
      <c r="F9" s="11">
        <f t="shared" si="1"/>
        <v>100.8</v>
      </c>
      <c r="G9" s="11">
        <f t="shared" si="2"/>
        <v>7.7</v>
      </c>
      <c r="H9" s="11">
        <f t="shared" si="3"/>
        <v>2041737945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"/>
      <c r="U9" s="2"/>
      <c r="V9" s="2"/>
      <c r="W9" s="2"/>
      <c r="X9" s="2"/>
      <c r="Y9" s="2"/>
      <c r="Z9" s="2"/>
    </row>
    <row r="10" ht="19.5" customHeight="1">
      <c r="A10" s="9" t="s">
        <v>30</v>
      </c>
      <c r="B10" s="10" t="s">
        <v>24</v>
      </c>
      <c r="C10" s="11">
        <v>88.7</v>
      </c>
      <c r="D10" s="11">
        <v>88.7</v>
      </c>
      <c r="E10" s="11">
        <v>93.9</v>
      </c>
      <c r="F10" s="11">
        <f t="shared" si="1"/>
        <v>98.9</v>
      </c>
      <c r="G10" s="11">
        <f t="shared" si="2"/>
        <v>10.2</v>
      </c>
      <c r="H10" s="11">
        <f t="shared" si="3"/>
        <v>741310241.3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"/>
      <c r="U10" s="2"/>
      <c r="V10" s="2"/>
      <c r="W10" s="2"/>
      <c r="X10" s="2"/>
      <c r="Y10" s="2"/>
      <c r="Z10" s="2"/>
    </row>
    <row r="11" ht="19.5" customHeight="1">
      <c r="A11" s="9" t="s">
        <v>31</v>
      </c>
      <c r="B11" s="10" t="s">
        <v>24</v>
      </c>
      <c r="C11" s="11">
        <v>75.1</v>
      </c>
      <c r="D11" s="11">
        <v>75.1</v>
      </c>
      <c r="E11" s="11">
        <v>82.7</v>
      </c>
      <c r="F11" s="11">
        <f t="shared" si="1"/>
        <v>87.7</v>
      </c>
      <c r="G11" s="11">
        <f t="shared" si="2"/>
        <v>12.6</v>
      </c>
      <c r="H11" s="11">
        <f t="shared" si="3"/>
        <v>32359365.69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"/>
      <c r="U11" s="2"/>
      <c r="V11" s="2"/>
      <c r="W11" s="2"/>
      <c r="X11" s="2"/>
      <c r="Y11" s="2"/>
      <c r="Z11" s="2"/>
    </row>
    <row r="12" ht="19.5" customHeight="1">
      <c r="A12" s="9" t="s">
        <v>32</v>
      </c>
      <c r="B12" s="10" t="s">
        <v>24</v>
      </c>
      <c r="C12" s="11">
        <v>65.5</v>
      </c>
      <c r="D12" s="11">
        <v>65.5</v>
      </c>
      <c r="E12" s="11">
        <v>69.6</v>
      </c>
      <c r="F12" s="11">
        <f t="shared" si="1"/>
        <v>74.6</v>
      </c>
      <c r="G12" s="11">
        <f t="shared" si="2"/>
        <v>9.1</v>
      </c>
      <c r="H12" s="11">
        <f t="shared" si="3"/>
        <v>3548133.892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"/>
      <c r="U12" s="2"/>
      <c r="V12" s="2"/>
      <c r="W12" s="2"/>
      <c r="X12" s="2"/>
      <c r="Y12" s="2"/>
      <c r="Z12" s="2"/>
    </row>
    <row r="13" ht="19.5" customHeight="1">
      <c r="A13" s="9" t="s">
        <v>33</v>
      </c>
      <c r="B13" s="10" t="s">
        <v>24</v>
      </c>
      <c r="C13" s="11">
        <v>64.9</v>
      </c>
      <c r="D13" s="11">
        <v>64.9</v>
      </c>
      <c r="E13" s="11">
        <v>66.2</v>
      </c>
      <c r="F13" s="11">
        <f t="shared" si="1"/>
        <v>71.2</v>
      </c>
      <c r="G13" s="11">
        <f t="shared" si="2"/>
        <v>6.3</v>
      </c>
      <c r="H13" s="11">
        <f t="shared" si="3"/>
        <v>3090295.433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"/>
      <c r="U13" s="2"/>
      <c r="V13" s="2"/>
      <c r="W13" s="2"/>
      <c r="X13" s="2"/>
      <c r="Y13" s="2"/>
      <c r="Z13" s="2"/>
    </row>
    <row r="14" ht="19.5" customHeight="1">
      <c r="A14" s="9" t="s">
        <v>34</v>
      </c>
      <c r="B14" s="10" t="s">
        <v>24</v>
      </c>
      <c r="C14" s="11">
        <v>63.6</v>
      </c>
      <c r="D14" s="11">
        <v>63.6</v>
      </c>
      <c r="E14" s="11">
        <v>67.1</v>
      </c>
      <c r="F14" s="11">
        <f t="shared" si="1"/>
        <v>72.1</v>
      </c>
      <c r="G14" s="11">
        <f t="shared" si="2"/>
        <v>8.5</v>
      </c>
      <c r="H14" s="11">
        <f t="shared" si="3"/>
        <v>2290867.653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"/>
      <c r="U14" s="2"/>
      <c r="V14" s="2"/>
      <c r="W14" s="2"/>
      <c r="X14" s="2"/>
      <c r="Y14" s="2"/>
      <c r="Z14" s="2"/>
    </row>
    <row r="15" ht="19.5" customHeight="1">
      <c r="A15" s="9" t="s">
        <v>35</v>
      </c>
      <c r="B15" s="10" t="s">
        <v>24</v>
      </c>
      <c r="C15" s="11">
        <v>60.4</v>
      </c>
      <c r="D15" s="11">
        <v>60.4</v>
      </c>
      <c r="E15" s="11">
        <v>63.0</v>
      </c>
      <c r="F15" s="11">
        <f t="shared" si="1"/>
        <v>68</v>
      </c>
      <c r="G15" s="11">
        <f t="shared" si="2"/>
        <v>7.6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"/>
      <c r="U15" s="2"/>
      <c r="V15" s="2"/>
      <c r="W15" s="2"/>
      <c r="X15" s="2"/>
      <c r="Y15" s="2"/>
      <c r="Z15" s="2"/>
    </row>
    <row r="16" ht="19.5" customHeight="1">
      <c r="A16" s="9" t="s">
        <v>36</v>
      </c>
      <c r="B16" s="10" t="s">
        <v>24</v>
      </c>
      <c r="C16" s="11">
        <v>92.1</v>
      </c>
      <c r="D16" s="11">
        <v>92.1</v>
      </c>
      <c r="E16" s="11">
        <v>96.0</v>
      </c>
      <c r="F16" s="11">
        <f t="shared" si="1"/>
        <v>101</v>
      </c>
      <c r="G16" s="11">
        <f t="shared" si="2"/>
        <v>8.9</v>
      </c>
      <c r="H16" s="11">
        <f t="shared" ref="H16:H25" si="4">10^(C16/10)</f>
        <v>1621810097</v>
      </c>
      <c r="I16" s="11"/>
      <c r="J16" s="11"/>
      <c r="K16" s="11" t="str">
        <f>N25-C26</f>
        <v>#NUM!</v>
      </c>
      <c r="L16" s="11"/>
      <c r="M16" s="11"/>
      <c r="N16" s="11"/>
      <c r="O16" s="11"/>
      <c r="P16" s="11"/>
      <c r="Q16" s="11"/>
      <c r="R16" s="11"/>
      <c r="S16" s="11"/>
      <c r="T16" s="2"/>
      <c r="U16" s="2"/>
      <c r="V16" s="2"/>
      <c r="W16" s="2"/>
      <c r="X16" s="2"/>
      <c r="Y16" s="2"/>
      <c r="Z16" s="2"/>
    </row>
    <row r="17" ht="19.5" customHeight="1">
      <c r="A17" s="9" t="s">
        <v>37</v>
      </c>
      <c r="B17" s="10" t="s">
        <v>24</v>
      </c>
      <c r="C17" s="11">
        <v>90.6</v>
      </c>
      <c r="D17" s="11">
        <v>90.6</v>
      </c>
      <c r="E17" s="11">
        <v>95.5</v>
      </c>
      <c r="F17" s="11">
        <f t="shared" si="1"/>
        <v>100.5</v>
      </c>
      <c r="G17" s="11">
        <f t="shared" si="2"/>
        <v>9.9</v>
      </c>
      <c r="H17" s="11">
        <f t="shared" si="4"/>
        <v>1148153621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"/>
      <c r="U17" s="2"/>
      <c r="V17" s="2"/>
      <c r="W17" s="2"/>
      <c r="X17" s="2"/>
      <c r="Y17" s="2"/>
      <c r="Z17" s="2"/>
    </row>
    <row r="18" ht="19.5" customHeight="1">
      <c r="A18" s="9" t="s">
        <v>38</v>
      </c>
      <c r="B18" s="10" t="s">
        <v>24</v>
      </c>
      <c r="C18" s="11">
        <v>77.5</v>
      </c>
      <c r="D18" s="11">
        <v>77.5</v>
      </c>
      <c r="E18" s="11">
        <v>85.7</v>
      </c>
      <c r="F18" s="11">
        <f t="shared" si="1"/>
        <v>90.7</v>
      </c>
      <c r="G18" s="11">
        <f t="shared" si="2"/>
        <v>13.2</v>
      </c>
      <c r="H18" s="11">
        <f t="shared" si="4"/>
        <v>56234132.52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"/>
      <c r="U18" s="2"/>
      <c r="V18" s="2"/>
      <c r="W18" s="2"/>
      <c r="X18" s="2"/>
      <c r="Y18" s="2"/>
      <c r="Z18" s="2"/>
    </row>
    <row r="19" ht="19.5" customHeight="1">
      <c r="A19" s="9" t="s">
        <v>39</v>
      </c>
      <c r="B19" s="10" t="s">
        <v>24</v>
      </c>
      <c r="C19" s="11">
        <v>68.7</v>
      </c>
      <c r="D19" s="11">
        <v>68.7</v>
      </c>
      <c r="E19" s="11">
        <v>71.1</v>
      </c>
      <c r="F19" s="11">
        <f t="shared" si="1"/>
        <v>76.1</v>
      </c>
      <c r="G19" s="11">
        <f t="shared" si="2"/>
        <v>7.4</v>
      </c>
      <c r="H19" s="11">
        <f t="shared" si="4"/>
        <v>7413102.413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"/>
      <c r="U19" s="2"/>
      <c r="V19" s="2"/>
      <c r="W19" s="2"/>
      <c r="X19" s="2"/>
      <c r="Y19" s="2"/>
      <c r="Z19" s="2"/>
    </row>
    <row r="20" ht="19.5" customHeight="1">
      <c r="A20" s="9" t="s">
        <v>40</v>
      </c>
      <c r="B20" s="10" t="s">
        <v>24</v>
      </c>
      <c r="C20" s="11">
        <v>68.1</v>
      </c>
      <c r="D20" s="11">
        <v>68.1</v>
      </c>
      <c r="E20" s="11">
        <v>70.9</v>
      </c>
      <c r="F20" s="11">
        <f t="shared" si="1"/>
        <v>75.9</v>
      </c>
      <c r="G20" s="11">
        <f t="shared" si="2"/>
        <v>7.8</v>
      </c>
      <c r="H20" s="11">
        <f t="shared" si="4"/>
        <v>6456542.29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"/>
      <c r="U20" s="2"/>
      <c r="V20" s="2"/>
      <c r="W20" s="2"/>
      <c r="X20" s="2"/>
      <c r="Y20" s="2"/>
      <c r="Z20" s="2"/>
    </row>
    <row r="21" ht="19.5" customHeight="1">
      <c r="A21" s="9" t="s">
        <v>41</v>
      </c>
      <c r="B21" s="10" t="s">
        <v>24</v>
      </c>
      <c r="C21" s="11">
        <v>62.0</v>
      </c>
      <c r="D21" s="11">
        <v>62.0</v>
      </c>
      <c r="E21" s="11">
        <v>66.2</v>
      </c>
      <c r="F21" s="11">
        <f t="shared" si="1"/>
        <v>71.2</v>
      </c>
      <c r="G21" s="11">
        <f t="shared" si="2"/>
        <v>9.2</v>
      </c>
      <c r="H21" s="11">
        <f t="shared" si="4"/>
        <v>1584893.192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"/>
      <c r="U21" s="2"/>
      <c r="V21" s="2"/>
      <c r="W21" s="2"/>
      <c r="X21" s="2"/>
      <c r="Y21" s="2"/>
      <c r="Z21" s="2"/>
    </row>
    <row r="22" ht="19.5" customHeight="1">
      <c r="A22" s="9" t="s">
        <v>42</v>
      </c>
      <c r="B22" s="10" t="s">
        <v>24</v>
      </c>
      <c r="C22" s="11">
        <v>65.5</v>
      </c>
      <c r="D22" s="11">
        <v>65.5</v>
      </c>
      <c r="E22" s="11">
        <v>67.5</v>
      </c>
      <c r="F22" s="11">
        <f t="shared" si="1"/>
        <v>72.5</v>
      </c>
      <c r="G22" s="11">
        <f t="shared" si="2"/>
        <v>7</v>
      </c>
      <c r="H22" s="11">
        <f t="shared" si="4"/>
        <v>3548133.892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"/>
      <c r="U22" s="2"/>
      <c r="V22" s="2"/>
      <c r="W22" s="2"/>
      <c r="X22" s="2"/>
      <c r="Y22" s="2"/>
      <c r="Z22" s="2"/>
    </row>
    <row r="23" ht="19.5" customHeight="1">
      <c r="A23" s="9" t="s">
        <v>43</v>
      </c>
      <c r="B23" s="10" t="s">
        <v>24</v>
      </c>
      <c r="C23" s="11">
        <v>89.6</v>
      </c>
      <c r="D23" s="11">
        <v>89.6</v>
      </c>
      <c r="E23" s="11">
        <v>95.6</v>
      </c>
      <c r="F23" s="11">
        <f t="shared" si="1"/>
        <v>100.6</v>
      </c>
      <c r="G23" s="11">
        <f t="shared" si="2"/>
        <v>11</v>
      </c>
      <c r="H23" s="11">
        <f t="shared" si="4"/>
        <v>912010839.4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"/>
      <c r="U23" s="2"/>
      <c r="V23" s="2"/>
      <c r="W23" s="2"/>
      <c r="X23" s="2"/>
      <c r="Y23" s="2"/>
      <c r="Z23" s="2"/>
    </row>
    <row r="24" ht="19.5" customHeight="1">
      <c r="A24" s="9" t="s">
        <v>44</v>
      </c>
      <c r="B24" s="10" t="s">
        <v>24</v>
      </c>
      <c r="C24" s="11">
        <v>92.6</v>
      </c>
      <c r="D24" s="11">
        <v>92.6</v>
      </c>
      <c r="E24" s="11">
        <v>96.0</v>
      </c>
      <c r="F24" s="11">
        <f t="shared" si="1"/>
        <v>101</v>
      </c>
      <c r="G24" s="11">
        <f t="shared" si="2"/>
        <v>8.4</v>
      </c>
      <c r="H24" s="11">
        <f t="shared" si="4"/>
        <v>1819700859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"/>
      <c r="U24" s="2"/>
      <c r="V24" s="2"/>
      <c r="W24" s="2"/>
      <c r="X24" s="2"/>
      <c r="Y24" s="2"/>
      <c r="Z24" s="2"/>
    </row>
    <row r="25" ht="19.5" customHeight="1">
      <c r="A25" s="9" t="s">
        <v>45</v>
      </c>
      <c r="B25" s="10" t="s">
        <v>24</v>
      </c>
      <c r="C25" s="11">
        <v>80.7</v>
      </c>
      <c r="D25" s="11">
        <v>80.7</v>
      </c>
      <c r="E25" s="11">
        <v>88.3</v>
      </c>
      <c r="F25" s="11"/>
      <c r="G25" s="11">
        <f t="shared" si="2"/>
        <v>-80.7</v>
      </c>
      <c r="H25" s="11">
        <f t="shared" si="4"/>
        <v>117489755.5</v>
      </c>
      <c r="I25" s="11"/>
      <c r="J25" s="11"/>
      <c r="K25" s="11"/>
      <c r="L25" s="11"/>
      <c r="M25" s="11"/>
      <c r="N25" s="11" t="str">
        <f>10*LOG10(K26)</f>
        <v>#NUM!</v>
      </c>
      <c r="O25" s="11"/>
      <c r="P25" s="11"/>
      <c r="Q25" s="11"/>
      <c r="R25" s="11"/>
      <c r="S25" s="11"/>
      <c r="T25" s="2"/>
      <c r="U25" s="2"/>
      <c r="V25" s="2"/>
      <c r="W25" s="2"/>
      <c r="X25" s="2"/>
      <c r="Y25" s="2"/>
      <c r="Z25" s="2"/>
    </row>
    <row r="26" ht="19.5" customHeight="1">
      <c r="A26" s="12"/>
      <c r="B26" s="13"/>
      <c r="C26" s="11">
        <f>D26+5</f>
        <v>79.32608696</v>
      </c>
      <c r="D26" s="11">
        <f>E26/23</f>
        <v>74.32608696</v>
      </c>
      <c r="E26" s="11">
        <f>E4+E5+E6+E7+E9+E8+E10+E11+E12+E13+E14+E15+E16+E17+E18+E19+E20+E21+E22+E23+E24+E25</f>
        <v>1709.5</v>
      </c>
      <c r="F26" s="11">
        <f>SUM(F4:F25)/23</f>
        <v>75.05217391</v>
      </c>
      <c r="G26" s="14" t="s">
        <v>46</v>
      </c>
      <c r="H26" s="11"/>
      <c r="I26" s="11"/>
      <c r="J26" s="14" t="s">
        <v>47</v>
      </c>
      <c r="K26" s="11">
        <f>H26/23</f>
        <v>0</v>
      </c>
      <c r="L26" s="11"/>
      <c r="M26" s="11" t="str">
        <f>H26/K26</f>
        <v>#DIV/0!</v>
      </c>
      <c r="N26" s="11" t="str">
        <f>=10*LOG(10:J26)</f>
        <v>#ERROR!</v>
      </c>
      <c r="O26" s="11"/>
      <c r="P26" s="11"/>
      <c r="Q26" s="11"/>
      <c r="R26" s="11"/>
      <c r="S26" s="11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S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