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 activeTab="1"/>
  </bookViews>
  <sheets>
    <sheet name="Ставки" sheetId="1" r:id="rId1"/>
    <sheet name="Работы" sheetId="2" r:id="rId2"/>
    <sheet name="Аналитика" sheetId="3" r:id="rId3"/>
    <sheet name="Design" sheetId="4" r:id="rId4"/>
    <sheet name="Back -end" sheetId="5" r:id="rId5"/>
    <sheet name="Front -end" sheetId="6" r:id="rId6"/>
    <sheet name="Mobile" sheetId="7" r:id="rId7"/>
    <sheet name="DevOps" sheetId="8" r:id="rId8"/>
  </sheets>
  <calcPr calcId="144525"/>
  <extLst>
    <ext uri="GoogleSheetsCustomDataVersion1">
      <go:sheetsCustomData xmlns:go="http://customooxmlschemas.google.com/" r:id="rId12" roundtripDataSignature="AMtx7mgM0WUnaoGqvt+a2IEgfn/ZhrVnfw=="/>
    </ext>
  </extLst>
</workbook>
</file>

<file path=xl/calcChain.xml><?xml version="1.0" encoding="utf-8"?>
<calcChain xmlns="http://schemas.openxmlformats.org/spreadsheetml/2006/main">
  <c r="B26" i="2" l="1"/>
  <c r="B25" i="2"/>
  <c r="B24" i="2"/>
  <c r="B34" i="2"/>
  <c r="B35" i="2" s="1"/>
  <c r="D4" i="8"/>
  <c r="D3" i="8" s="1"/>
  <c r="E2" i="8"/>
  <c r="E5" i="8" s="1"/>
  <c r="E18" i="7"/>
  <c r="G17" i="7"/>
  <c r="E16" i="7"/>
  <c r="G15" i="7"/>
  <c r="E14" i="7"/>
  <c r="G13" i="7"/>
  <c r="E12" i="7"/>
  <c r="G11" i="7"/>
  <c r="E10" i="7"/>
  <c r="G9" i="7"/>
  <c r="E8" i="7"/>
  <c r="G7" i="7"/>
  <c r="E6" i="7"/>
  <c r="G5" i="7"/>
  <c r="D4" i="7"/>
  <c r="D3" i="7"/>
  <c r="J2" i="7"/>
  <c r="I2" i="7"/>
  <c r="G2" i="7"/>
  <c r="G19" i="7" s="1"/>
  <c r="F2" i="7"/>
  <c r="E2" i="7"/>
  <c r="E19" i="7" s="1"/>
  <c r="G31" i="6"/>
  <c r="G29" i="6"/>
  <c r="G27" i="6"/>
  <c r="G25" i="6"/>
  <c r="G23" i="6"/>
  <c r="G21" i="6"/>
  <c r="G19" i="6"/>
  <c r="G17" i="6"/>
  <c r="G15" i="6"/>
  <c r="G13" i="6"/>
  <c r="G11" i="6"/>
  <c r="G9" i="6"/>
  <c r="G7" i="6"/>
  <c r="G5" i="6"/>
  <c r="D4" i="6"/>
  <c r="D3" i="6"/>
  <c r="J2" i="6"/>
  <c r="I2" i="6"/>
  <c r="G2" i="6"/>
  <c r="G32" i="6" s="1"/>
  <c r="F2" i="6"/>
  <c r="F31" i="6" s="1"/>
  <c r="E2" i="6"/>
  <c r="G41" i="5"/>
  <c r="G39" i="5"/>
  <c r="G37" i="5"/>
  <c r="E36" i="5"/>
  <c r="G35" i="5"/>
  <c r="G34" i="5"/>
  <c r="G33" i="5"/>
  <c r="E33" i="5"/>
  <c r="G32" i="5"/>
  <c r="E32" i="5"/>
  <c r="G31" i="5"/>
  <c r="G30" i="5"/>
  <c r="G29" i="5"/>
  <c r="G28" i="5"/>
  <c r="G27" i="5"/>
  <c r="G26" i="5"/>
  <c r="G25" i="5"/>
  <c r="E25" i="5"/>
  <c r="G24" i="5"/>
  <c r="E24" i="5"/>
  <c r="G23" i="5"/>
  <c r="G22" i="5"/>
  <c r="G21" i="5"/>
  <c r="G20" i="5"/>
  <c r="G19" i="5"/>
  <c r="G18" i="5"/>
  <c r="G17" i="5"/>
  <c r="E17" i="5"/>
  <c r="G16" i="5"/>
  <c r="E16" i="5"/>
  <c r="G15" i="5"/>
  <c r="G14" i="5"/>
  <c r="G13" i="5"/>
  <c r="G12" i="5"/>
  <c r="G11" i="5"/>
  <c r="G10" i="5"/>
  <c r="G9" i="5"/>
  <c r="E9" i="5"/>
  <c r="G8" i="5"/>
  <c r="E8" i="5"/>
  <c r="G7" i="5"/>
  <c r="G6" i="5"/>
  <c r="G5" i="5"/>
  <c r="D4" i="5"/>
  <c r="D3" i="5"/>
  <c r="J2" i="5"/>
  <c r="I2" i="5"/>
  <c r="G2" i="5"/>
  <c r="F2" i="5"/>
  <c r="F27" i="5" s="1"/>
  <c r="E2" i="5"/>
  <c r="E38" i="5" s="1"/>
  <c r="D4" i="4"/>
  <c r="D3" i="4" s="1"/>
  <c r="J2" i="4"/>
  <c r="I2" i="4"/>
  <c r="G2" i="4"/>
  <c r="G6" i="4" s="1"/>
  <c r="F2" i="4"/>
  <c r="F7" i="4" s="1"/>
  <c r="E2" i="4"/>
  <c r="F9" i="3"/>
  <c r="E9" i="3"/>
  <c r="G9" i="3" s="1"/>
  <c r="D17" i="2" s="1"/>
  <c r="E8" i="3"/>
  <c r="F7" i="3"/>
  <c r="E7" i="3"/>
  <c r="G7" i="3" s="1"/>
  <c r="E6" i="3"/>
  <c r="F6" i="3" s="1"/>
  <c r="G6" i="3" s="1"/>
  <c r="F5" i="3"/>
  <c r="E5" i="3"/>
  <c r="G5" i="3" s="1"/>
  <c r="E4" i="3"/>
  <c r="E3" i="3" s="1"/>
  <c r="D4" i="3"/>
  <c r="D3" i="3"/>
  <c r="B33" i="2"/>
  <c r="B32" i="2"/>
  <c r="B31" i="2"/>
  <c r="B30" i="2"/>
  <c r="B29" i="2"/>
  <c r="B28" i="2"/>
  <c r="B27" i="2"/>
  <c r="E18" i="2"/>
  <c r="D15" i="2"/>
  <c r="E9" i="2"/>
  <c r="E5" i="2"/>
  <c r="C5" i="2"/>
  <c r="I4" i="2"/>
  <c r="H4" i="2"/>
  <c r="H2" i="2" s="1"/>
  <c r="G4" i="2"/>
  <c r="I3" i="2"/>
  <c r="I2" i="2" s="1"/>
  <c r="H3" i="2"/>
  <c r="G3" i="2"/>
  <c r="G2" i="2" s="1"/>
  <c r="F2" i="2"/>
  <c r="E2" i="2"/>
  <c r="D2" i="2"/>
  <c r="C2" i="2"/>
  <c r="F4" i="3" l="1"/>
  <c r="H16" i="5"/>
  <c r="J16" i="5" s="1"/>
  <c r="D6" i="2"/>
  <c r="H24" i="5"/>
  <c r="J24" i="5" s="1"/>
  <c r="F17" i="2"/>
  <c r="H17" i="2" s="1"/>
  <c r="I17" i="2"/>
  <c r="G7" i="4"/>
  <c r="D11" i="2" s="1"/>
  <c r="F7" i="5"/>
  <c r="F31" i="5"/>
  <c r="F8" i="3"/>
  <c r="G8" i="3" s="1"/>
  <c r="I7" i="4"/>
  <c r="F9" i="5"/>
  <c r="E10" i="5"/>
  <c r="H10" i="5" s="1"/>
  <c r="I10" i="5" s="1"/>
  <c r="E11" i="5"/>
  <c r="F17" i="5"/>
  <c r="E18" i="5"/>
  <c r="E19" i="5"/>
  <c r="F25" i="5"/>
  <c r="E26" i="5"/>
  <c r="H26" i="5" s="1"/>
  <c r="I26" i="5" s="1"/>
  <c r="E27" i="5"/>
  <c r="H27" i="5" s="1"/>
  <c r="I27" i="5" s="1"/>
  <c r="J27" i="5"/>
  <c r="F33" i="5"/>
  <c r="H33" i="5" s="1"/>
  <c r="E34" i="5"/>
  <c r="F35" i="5"/>
  <c r="F36" i="5"/>
  <c r="H36" i="5" s="1"/>
  <c r="F5" i="6"/>
  <c r="F7" i="6"/>
  <c r="F9" i="6"/>
  <c r="F11" i="6"/>
  <c r="F13" i="6"/>
  <c r="F15" i="6"/>
  <c r="F17" i="6"/>
  <c r="F19" i="6"/>
  <c r="F21" i="6"/>
  <c r="F23" i="6"/>
  <c r="F25" i="6"/>
  <c r="F27" i="6"/>
  <c r="F29" i="6"/>
  <c r="H9" i="5"/>
  <c r="J9" i="5" s="1"/>
  <c r="F15" i="5"/>
  <c r="H25" i="5"/>
  <c r="J25" i="5" s="1"/>
  <c r="E7" i="4"/>
  <c r="H7" i="4" s="1"/>
  <c r="C11" i="2" s="1"/>
  <c r="E5" i="4"/>
  <c r="F5" i="4"/>
  <c r="E6" i="4"/>
  <c r="H6" i="4" s="1"/>
  <c r="I6" i="4" s="1"/>
  <c r="E5" i="5"/>
  <c r="I7" i="5"/>
  <c r="F11" i="5"/>
  <c r="E12" i="5"/>
  <c r="E13" i="5"/>
  <c r="F19" i="5"/>
  <c r="E20" i="5"/>
  <c r="E21" i="5"/>
  <c r="I23" i="5"/>
  <c r="E28" i="5"/>
  <c r="E29" i="5"/>
  <c r="F41" i="5"/>
  <c r="F39" i="5"/>
  <c r="F40" i="5"/>
  <c r="F34" i="5"/>
  <c r="F32" i="5"/>
  <c r="H32" i="5" s="1"/>
  <c r="F30" i="5"/>
  <c r="F28" i="5"/>
  <c r="F26" i="5"/>
  <c r="F24" i="5"/>
  <c r="F22" i="5"/>
  <c r="F20" i="5"/>
  <c r="F18" i="5"/>
  <c r="F16" i="5"/>
  <c r="F14" i="5"/>
  <c r="F12" i="5"/>
  <c r="F10" i="5"/>
  <c r="F8" i="5"/>
  <c r="H8" i="5" s="1"/>
  <c r="F6" i="5"/>
  <c r="H17" i="5"/>
  <c r="J17" i="5" s="1"/>
  <c r="F23" i="5"/>
  <c r="F37" i="5"/>
  <c r="F32" i="6"/>
  <c r="F30" i="6"/>
  <c r="F28" i="6"/>
  <c r="F26" i="6"/>
  <c r="F24" i="6"/>
  <c r="F22" i="6"/>
  <c r="F20" i="6"/>
  <c r="F18" i="6"/>
  <c r="F16" i="6"/>
  <c r="F14" i="6"/>
  <c r="F12" i="6"/>
  <c r="F10" i="6"/>
  <c r="F8" i="6"/>
  <c r="F6" i="6"/>
  <c r="G5" i="4"/>
  <c r="F6" i="4"/>
  <c r="E41" i="5"/>
  <c r="H41" i="5" s="1"/>
  <c r="I41" i="5" s="1"/>
  <c r="E39" i="5"/>
  <c r="H39" i="5" s="1"/>
  <c r="I39" i="5" s="1"/>
  <c r="E37" i="5"/>
  <c r="H37" i="5" s="1"/>
  <c r="I37" i="5" s="1"/>
  <c r="E35" i="5"/>
  <c r="H35" i="5" s="1"/>
  <c r="I35" i="5" s="1"/>
  <c r="J39" i="5"/>
  <c r="J37" i="5"/>
  <c r="J35" i="5"/>
  <c r="F5" i="5"/>
  <c r="F4" i="5" s="1"/>
  <c r="F3" i="5" s="1"/>
  <c r="E6" i="5"/>
  <c r="H6" i="5" s="1"/>
  <c r="I6" i="5" s="1"/>
  <c r="E7" i="5"/>
  <c r="H7" i="5" s="1"/>
  <c r="J7" i="5" s="1"/>
  <c r="F13" i="5"/>
  <c r="E14" i="5"/>
  <c r="H14" i="5" s="1"/>
  <c r="I14" i="5" s="1"/>
  <c r="E15" i="5"/>
  <c r="H15" i="5" s="1"/>
  <c r="J15" i="5" s="1"/>
  <c r="F21" i="5"/>
  <c r="E22" i="5"/>
  <c r="H22" i="5" s="1"/>
  <c r="I22" i="5" s="1"/>
  <c r="E23" i="5"/>
  <c r="H23" i="5" s="1"/>
  <c r="J23" i="5" s="1"/>
  <c r="I24" i="5"/>
  <c r="I25" i="5"/>
  <c r="F29" i="5"/>
  <c r="E30" i="5"/>
  <c r="H30" i="5" s="1"/>
  <c r="I30" i="5" s="1"/>
  <c r="E31" i="5"/>
  <c r="H31" i="5" s="1"/>
  <c r="J31" i="5" s="1"/>
  <c r="F38" i="5"/>
  <c r="H38" i="5" s="1"/>
  <c r="E40" i="5"/>
  <c r="E31" i="6"/>
  <c r="H31" i="6" s="1"/>
  <c r="E29" i="6"/>
  <c r="H29" i="6" s="1"/>
  <c r="J29" i="6" s="1"/>
  <c r="E27" i="6"/>
  <c r="E25" i="6"/>
  <c r="H25" i="6" s="1"/>
  <c r="J25" i="6" s="1"/>
  <c r="E23" i="6"/>
  <c r="H23" i="6" s="1"/>
  <c r="E21" i="6"/>
  <c r="H21" i="6" s="1"/>
  <c r="J21" i="6" s="1"/>
  <c r="E19" i="6"/>
  <c r="E17" i="6"/>
  <c r="H17" i="6" s="1"/>
  <c r="J17" i="6" s="1"/>
  <c r="E15" i="6"/>
  <c r="H15" i="6" s="1"/>
  <c r="E13" i="6"/>
  <c r="H13" i="6" s="1"/>
  <c r="J13" i="6" s="1"/>
  <c r="E11" i="6"/>
  <c r="E9" i="6"/>
  <c r="H9" i="6" s="1"/>
  <c r="J9" i="6" s="1"/>
  <c r="E7" i="6"/>
  <c r="H7" i="6" s="1"/>
  <c r="E5" i="6"/>
  <c r="E30" i="6"/>
  <c r="H30" i="6" s="1"/>
  <c r="I30" i="6" s="1"/>
  <c r="E26" i="6"/>
  <c r="H26" i="6" s="1"/>
  <c r="I26" i="6" s="1"/>
  <c r="E22" i="6"/>
  <c r="H22" i="6" s="1"/>
  <c r="I22" i="6" s="1"/>
  <c r="E18" i="6"/>
  <c r="H18" i="6" s="1"/>
  <c r="I18" i="6" s="1"/>
  <c r="E14" i="6"/>
  <c r="H14" i="6" s="1"/>
  <c r="I14" i="6" s="1"/>
  <c r="E10" i="6"/>
  <c r="H10" i="6" s="1"/>
  <c r="I10" i="6" s="1"/>
  <c r="E6" i="6"/>
  <c r="H6" i="6" s="1"/>
  <c r="I6" i="6" s="1"/>
  <c r="E32" i="6"/>
  <c r="H32" i="6" s="1"/>
  <c r="I32" i="6" s="1"/>
  <c r="E28" i="6"/>
  <c r="H28" i="6" s="1"/>
  <c r="I28" i="6" s="1"/>
  <c r="E24" i="6"/>
  <c r="E20" i="6"/>
  <c r="H20" i="6" s="1"/>
  <c r="I20" i="6" s="1"/>
  <c r="E16" i="6"/>
  <c r="H16" i="6" s="1"/>
  <c r="I16" i="6" s="1"/>
  <c r="E12" i="6"/>
  <c r="H12" i="6" s="1"/>
  <c r="I12" i="6" s="1"/>
  <c r="E8" i="6"/>
  <c r="J30" i="6"/>
  <c r="J28" i="6"/>
  <c r="J26" i="6"/>
  <c r="J22" i="6"/>
  <c r="J20" i="6"/>
  <c r="J14" i="6"/>
  <c r="J12" i="6"/>
  <c r="J10" i="6"/>
  <c r="J6" i="6"/>
  <c r="J7" i="6"/>
  <c r="J15" i="6"/>
  <c r="J23" i="6"/>
  <c r="J31" i="6"/>
  <c r="F19" i="7"/>
  <c r="H19" i="7" s="1"/>
  <c r="F17" i="7"/>
  <c r="F15" i="7"/>
  <c r="F13" i="7"/>
  <c r="F11" i="7"/>
  <c r="F9" i="7"/>
  <c r="F7" i="7"/>
  <c r="F5" i="7"/>
  <c r="F18" i="7"/>
  <c r="H18" i="7" s="1"/>
  <c r="F16" i="7"/>
  <c r="H16" i="7" s="1"/>
  <c r="F14" i="7"/>
  <c r="F12" i="7"/>
  <c r="H12" i="7" s="1"/>
  <c r="F10" i="7"/>
  <c r="H10" i="7" s="1"/>
  <c r="F8" i="7"/>
  <c r="F6" i="7"/>
  <c r="H6" i="7" s="1"/>
  <c r="H8" i="7"/>
  <c r="I8" i="7" s="1"/>
  <c r="F5" i="8"/>
  <c r="F4" i="8" s="1"/>
  <c r="E4" i="8"/>
  <c r="G40" i="5"/>
  <c r="G38" i="5"/>
  <c r="G36" i="5"/>
  <c r="G4" i="5" s="1"/>
  <c r="I31" i="6"/>
  <c r="H14" i="7"/>
  <c r="I14" i="7" s="1"/>
  <c r="J8" i="7"/>
  <c r="E5" i="7"/>
  <c r="G6" i="7"/>
  <c r="G4" i="7" s="1"/>
  <c r="G3" i="7" s="1"/>
  <c r="E7" i="7"/>
  <c r="G8" i="7"/>
  <c r="E9" i="7"/>
  <c r="H9" i="7" s="1"/>
  <c r="J9" i="7" s="1"/>
  <c r="G10" i="7"/>
  <c r="E11" i="7"/>
  <c r="G12" i="7"/>
  <c r="E13" i="7"/>
  <c r="H13" i="7" s="1"/>
  <c r="I13" i="7" s="1"/>
  <c r="G14" i="7"/>
  <c r="E15" i="7"/>
  <c r="G16" i="7"/>
  <c r="E17" i="7"/>
  <c r="H17" i="7" s="1"/>
  <c r="J17" i="7" s="1"/>
  <c r="G18" i="7"/>
  <c r="G6" i="6"/>
  <c r="G4" i="6" s="1"/>
  <c r="I7" i="6"/>
  <c r="G8" i="6"/>
  <c r="I9" i="6"/>
  <c r="G10" i="6"/>
  <c r="G12" i="6"/>
  <c r="G14" i="6"/>
  <c r="I15" i="6"/>
  <c r="G16" i="6"/>
  <c r="I17" i="6"/>
  <c r="G18" i="6"/>
  <c r="G20" i="6"/>
  <c r="G22" i="6"/>
  <c r="I23" i="6"/>
  <c r="G24" i="6"/>
  <c r="I25" i="6"/>
  <c r="G26" i="6"/>
  <c r="G28" i="6"/>
  <c r="G30" i="6"/>
  <c r="I6" i="7" l="1"/>
  <c r="J6" i="7"/>
  <c r="D13" i="2"/>
  <c r="D12" i="2" s="1"/>
  <c r="G3" i="5"/>
  <c r="I10" i="7"/>
  <c r="J10" i="7"/>
  <c r="I19" i="7"/>
  <c r="J19" i="7"/>
  <c r="J33" i="5"/>
  <c r="I33" i="5"/>
  <c r="D7" i="2"/>
  <c r="D5" i="2" s="1"/>
  <c r="G4" i="3"/>
  <c r="G3" i="3" s="1"/>
  <c r="D14" i="2"/>
  <c r="G3" i="6"/>
  <c r="I16" i="7"/>
  <c r="J16" i="7"/>
  <c r="I38" i="5"/>
  <c r="J38" i="5"/>
  <c r="I18" i="7"/>
  <c r="J18" i="7"/>
  <c r="I12" i="7"/>
  <c r="J12" i="7"/>
  <c r="J8" i="5"/>
  <c r="I8" i="5"/>
  <c r="J32" i="5"/>
  <c r="I32" i="5"/>
  <c r="J36" i="5"/>
  <c r="I36" i="5"/>
  <c r="H5" i="6"/>
  <c r="E4" i="6"/>
  <c r="E3" i="6" s="1"/>
  <c r="H20" i="5"/>
  <c r="E4" i="4"/>
  <c r="E3" i="4" s="1"/>
  <c r="H5" i="4"/>
  <c r="D8" i="2"/>
  <c r="F3" i="3"/>
  <c r="J13" i="7"/>
  <c r="I17" i="7"/>
  <c r="H15" i="7"/>
  <c r="I9" i="7"/>
  <c r="H7" i="7"/>
  <c r="F4" i="7"/>
  <c r="F3" i="7" s="1"/>
  <c r="J16" i="6"/>
  <c r="J32" i="6"/>
  <c r="I17" i="5"/>
  <c r="J6" i="5"/>
  <c r="J14" i="5"/>
  <c r="J22" i="5"/>
  <c r="J30" i="5"/>
  <c r="H13" i="5"/>
  <c r="J6" i="4"/>
  <c r="F11" i="2"/>
  <c r="H11" i="2" s="1"/>
  <c r="G11" i="2"/>
  <c r="I11" i="2"/>
  <c r="H19" i="5"/>
  <c r="G17" i="2"/>
  <c r="F6" i="2"/>
  <c r="I6" i="2"/>
  <c r="J7" i="4"/>
  <c r="F3" i="8"/>
  <c r="C16" i="2"/>
  <c r="J41" i="5"/>
  <c r="I31" i="5"/>
  <c r="J18" i="6"/>
  <c r="H24" i="6"/>
  <c r="H40" i="5"/>
  <c r="I16" i="5"/>
  <c r="G4" i="4"/>
  <c r="G3" i="4" s="1"/>
  <c r="D10" i="2"/>
  <c r="D9" i="2" s="1"/>
  <c r="H29" i="5"/>
  <c r="I15" i="5"/>
  <c r="H12" i="5"/>
  <c r="H18" i="5"/>
  <c r="H5" i="7"/>
  <c r="E4" i="7"/>
  <c r="E3" i="7" s="1"/>
  <c r="H8" i="6"/>
  <c r="I29" i="6"/>
  <c r="I21" i="6"/>
  <c r="I13" i="6"/>
  <c r="H11" i="7"/>
  <c r="J14" i="7"/>
  <c r="E3" i="8"/>
  <c r="D16" i="2"/>
  <c r="H11" i="6"/>
  <c r="H19" i="6"/>
  <c r="H27" i="6"/>
  <c r="I9" i="5"/>
  <c r="J10" i="5"/>
  <c r="J26" i="5"/>
  <c r="H28" i="5"/>
  <c r="H21" i="5"/>
  <c r="H5" i="5"/>
  <c r="E4" i="5"/>
  <c r="E3" i="5" s="1"/>
  <c r="F4" i="4"/>
  <c r="F3" i="4" s="1"/>
  <c r="F4" i="6"/>
  <c r="F3" i="6" s="1"/>
  <c r="H34" i="5"/>
  <c r="H11" i="5"/>
  <c r="I24" i="6" l="1"/>
  <c r="J24" i="6"/>
  <c r="J7" i="7"/>
  <c r="I7" i="7"/>
  <c r="I11" i="7"/>
  <c r="J11" i="7"/>
  <c r="I20" i="5"/>
  <c r="J20" i="5"/>
  <c r="I11" i="5"/>
  <c r="J11" i="5"/>
  <c r="J19" i="6"/>
  <c r="I19" i="6"/>
  <c r="F16" i="2"/>
  <c r="H16" i="2" s="1"/>
  <c r="I16" i="2"/>
  <c r="E16" i="2"/>
  <c r="G16" i="2" s="1"/>
  <c r="I34" i="5"/>
  <c r="J34" i="5"/>
  <c r="I8" i="6"/>
  <c r="J8" i="6"/>
  <c r="I12" i="5"/>
  <c r="J12" i="5"/>
  <c r="I19" i="5"/>
  <c r="J19" i="5"/>
  <c r="I21" i="5"/>
  <c r="J21" i="5"/>
  <c r="J15" i="7"/>
  <c r="I15" i="7"/>
  <c r="I8" i="2"/>
  <c r="H8" i="2"/>
  <c r="F8" i="2"/>
  <c r="G8" i="2"/>
  <c r="I18" i="5"/>
  <c r="J18" i="5"/>
  <c r="H4" i="5"/>
  <c r="I5" i="5"/>
  <c r="J5" i="5"/>
  <c r="J4" i="5" s="1"/>
  <c r="J11" i="6"/>
  <c r="I11" i="6"/>
  <c r="H6" i="2"/>
  <c r="F7" i="2"/>
  <c r="F5" i="2" s="1"/>
  <c r="I7" i="2"/>
  <c r="J28" i="5"/>
  <c r="I28" i="5"/>
  <c r="J27" i="6"/>
  <c r="I27" i="6"/>
  <c r="H4" i="7"/>
  <c r="I5" i="7"/>
  <c r="I4" i="7" s="1"/>
  <c r="I3" i="7" s="1"/>
  <c r="J5" i="7"/>
  <c r="I29" i="5"/>
  <c r="J29" i="5"/>
  <c r="I40" i="5"/>
  <c r="J40" i="5"/>
  <c r="I5" i="2"/>
  <c r="G6" i="2"/>
  <c r="I13" i="5"/>
  <c r="J13" i="5"/>
  <c r="H4" i="4"/>
  <c r="H3" i="4" s="1"/>
  <c r="C10" i="2"/>
  <c r="I5" i="4"/>
  <c r="I4" i="4" s="1"/>
  <c r="I3" i="4" s="1"/>
  <c r="J5" i="4"/>
  <c r="J4" i="4" s="1"/>
  <c r="J3" i="4" s="1"/>
  <c r="H4" i="6"/>
  <c r="J5" i="6"/>
  <c r="J4" i="6" s="1"/>
  <c r="J3" i="6" s="1"/>
  <c r="I5" i="6"/>
  <c r="I4" i="6" s="1"/>
  <c r="I3" i="6" s="1"/>
  <c r="H3" i="7" l="1"/>
  <c r="C15" i="2"/>
  <c r="H3" i="6"/>
  <c r="C14" i="2"/>
  <c r="G7" i="2"/>
  <c r="I4" i="5"/>
  <c r="I3" i="5" s="1"/>
  <c r="F10" i="2"/>
  <c r="F9" i="2" s="1"/>
  <c r="I10" i="2"/>
  <c r="I9" i="2" s="1"/>
  <c r="C9" i="2"/>
  <c r="G5" i="2"/>
  <c r="J4" i="7"/>
  <c r="J3" i="7" s="1"/>
  <c r="H7" i="2"/>
  <c r="H5" i="2" s="1"/>
  <c r="H3" i="5"/>
  <c r="C13" i="2"/>
  <c r="C19" i="2"/>
  <c r="J3" i="5"/>
  <c r="C12" i="2" l="1"/>
  <c r="C20" i="2" s="1"/>
  <c r="I13" i="2"/>
  <c r="E13" i="2"/>
  <c r="G10" i="2"/>
  <c r="G9" i="2" s="1"/>
  <c r="F15" i="2"/>
  <c r="G15" i="2"/>
  <c r="I15" i="2"/>
  <c r="E15" i="2"/>
  <c r="H15" i="2"/>
  <c r="I19" i="2"/>
  <c r="I18" i="2" s="1"/>
  <c r="D19" i="2"/>
  <c r="D18" i="2" s="1"/>
  <c r="D20" i="2" s="1"/>
  <c r="C18" i="2"/>
  <c r="H10" i="2"/>
  <c r="H9" i="2" s="1"/>
  <c r="I14" i="2"/>
  <c r="E14" i="2"/>
  <c r="F14" i="2" s="1"/>
  <c r="F19" i="2" l="1"/>
  <c r="E12" i="2"/>
  <c r="E20" i="2" s="1"/>
  <c r="H14" i="2"/>
  <c r="I12" i="2"/>
  <c r="I20" i="2"/>
  <c r="H13" i="2"/>
  <c r="G14" i="2"/>
  <c r="F13" i="2"/>
  <c r="H12" i="2" l="1"/>
  <c r="F12" i="2"/>
  <c r="G13" i="2"/>
  <c r="G12" i="2" s="1"/>
  <c r="G20" i="2" s="1"/>
  <c r="F18" i="2"/>
  <c r="G19" i="2"/>
  <c r="G18" i="2" s="1"/>
  <c r="H19" i="2"/>
  <c r="H18" i="2" s="1"/>
  <c r="F20" i="2" l="1"/>
  <c r="H20" i="2"/>
</calcChain>
</file>

<file path=xl/sharedStrings.xml><?xml version="1.0" encoding="utf-8"?>
<sst xmlns="http://schemas.openxmlformats.org/spreadsheetml/2006/main" count="243" uniqueCount="137">
  <si>
    <t>Руководитель проекта</t>
  </si>
  <si>
    <t>От общей трудоемкости работ. 10% - минимальное участие, 15-20% активное участие, 25-30% очень напряженная работа.</t>
  </si>
  <si>
    <t>QA (manual)</t>
  </si>
  <si>
    <t>От разработки</t>
  </si>
  <si>
    <t>QA (automation)</t>
  </si>
  <si>
    <t>Аналитик</t>
  </si>
  <si>
    <t>Разработчик</t>
  </si>
  <si>
    <t>Код-ревью и исправления по код-ревью</t>
  </si>
  <si>
    <t>От первичной разработки. Включает время тех/тим лида</t>
  </si>
  <si>
    <t>Bug fixing</t>
  </si>
  <si>
    <t>От первичной разработки. Работы разработчика по исправлению ошибок в ходе тестирования</t>
  </si>
  <si>
    <t>Риски</t>
  </si>
  <si>
    <t>От общей трудоемкости работ. Риск недооценки разработки</t>
  </si>
  <si>
    <t>Поддержка ТЭ</t>
  </si>
  <si>
    <t>Работы разработчика по исправлению на этапе ТЭ (10-30%)</t>
  </si>
  <si>
    <t>Поддержка ОПЭ</t>
  </si>
  <si>
    <t>Работы разработчика по исправлению на этапе ОПЭ (10-20%)</t>
  </si>
  <si>
    <t>Электронная очередь</t>
  </si>
  <si>
    <t>Чел.</t>
  </si>
  <si>
    <t>Разработка</t>
  </si>
  <si>
    <t>Аналитика</t>
  </si>
  <si>
    <t>QA</t>
  </si>
  <si>
    <t>Управление</t>
  </si>
  <si>
    <t>Итого, 
час</t>
  </si>
  <si>
    <t>Стоимость, руб.</t>
  </si>
  <si>
    <t xml:space="preserve">Длительность, р.д. </t>
  </si>
  <si>
    <t xml:space="preserve">Начало </t>
  </si>
  <si>
    <t>Окончание</t>
  </si>
  <si>
    <t>Статус</t>
  </si>
  <si>
    <t>ответственные</t>
  </si>
  <si>
    <t>1. Инициация и организация проекта</t>
  </si>
  <si>
    <t>RP</t>
  </si>
  <si>
    <t>Инициация, планирование проекта, подготовка устава</t>
  </si>
  <si>
    <t>Завершено</t>
  </si>
  <si>
    <t>Согласование устава и план-график</t>
  </si>
  <si>
    <t>2. Анализ и проектирование</t>
  </si>
  <si>
    <t>SA</t>
  </si>
  <si>
    <t>Сбор требований</t>
  </si>
  <si>
    <t>Разработка проектной документации</t>
  </si>
  <si>
    <t>В работе</t>
  </si>
  <si>
    <t>Согласование документации с Заказчиком</t>
  </si>
  <si>
    <t>3. Разработка дизайна системы</t>
  </si>
  <si>
    <t>UI</t>
  </si>
  <si>
    <t>Разработка и согласование дизайна системы</t>
  </si>
  <si>
    <t>Оформление UI-kit</t>
  </si>
  <si>
    <t>3. Разработка и обеспечение качества</t>
  </si>
  <si>
    <t>Серверная часть</t>
  </si>
  <si>
    <t>BE</t>
  </si>
  <si>
    <t>Приложение</t>
  </si>
  <si>
    <t>Запланировано</t>
  </si>
  <si>
    <t>BE,FA</t>
  </si>
  <si>
    <t>Мобильное приложение</t>
  </si>
  <si>
    <t>FA</t>
  </si>
  <si>
    <t>DevOps</t>
  </si>
  <si>
    <t>DO</t>
  </si>
  <si>
    <t>Тестовая демонстрация</t>
  </si>
  <si>
    <t>4. Тех.поддержка</t>
  </si>
  <si>
    <t>BE, FE</t>
  </si>
  <si>
    <t>Тех.поддержка (part-time)</t>
  </si>
  <si>
    <t>ИТОГО</t>
  </si>
  <si>
    <t>РП</t>
  </si>
  <si>
    <t>Дизайнер</t>
  </si>
  <si>
    <t>БЕ 1</t>
  </si>
  <si>
    <t>БЕ 2</t>
  </si>
  <si>
    <t>БЕ 3</t>
  </si>
  <si>
    <t>ФЕ</t>
  </si>
  <si>
    <t>МБ</t>
  </si>
  <si>
    <t>Тестировщик</t>
  </si>
  <si>
    <t>№</t>
  </si>
  <si>
    <t>Работы</t>
  </si>
  <si>
    <t>Комментарий</t>
  </si>
  <si>
    <t>Часы специалиста</t>
  </si>
  <si>
    <t>Неучтенные требования</t>
  </si>
  <si>
    <t>Согласование требований</t>
  </si>
  <si>
    <t>Уточнение требований</t>
  </si>
  <si>
    <t>Спецификация на разработку ПО</t>
  </si>
  <si>
    <t>Формализация требований, разработка функциональной спецификации на реализацию</t>
  </si>
  <si>
    <t>Чек-лист приемки релиза</t>
  </si>
  <si>
    <t>Тестовые демонстрации</t>
  </si>
  <si>
    <t>Код-ревью, час</t>
  </si>
  <si>
    <t>Bug fixing, час</t>
  </si>
  <si>
    <t>Риски, час</t>
  </si>
  <si>
    <t>Поддержка ТЭ, час</t>
  </si>
  <si>
    <t>Техподдержка</t>
  </si>
  <si>
    <t>Дизайн приложения</t>
  </si>
  <si>
    <t>Подготовка UI кит</t>
  </si>
  <si>
    <t>Подготовка UI кит МП</t>
  </si>
  <si>
    <t>Подготовка окружения</t>
  </si>
  <si>
    <t>Настройки проекта</t>
  </si>
  <si>
    <t>Подготовка релизов</t>
  </si>
  <si>
    <t>Архитектура приложения</t>
  </si>
  <si>
    <t>Разработка модели хранения данных</t>
  </si>
  <si>
    <t>Разработка файлового хранилища S3</t>
  </si>
  <si>
    <t>Раздел "Вход в систему"</t>
  </si>
  <si>
    <t>Раздел "Администрирование"</t>
  </si>
  <si>
    <t>Реестр "Каталог экземпляров БФ"</t>
  </si>
  <si>
    <t>Реестр "Каталог читательской активности"</t>
  </si>
  <si>
    <t>Реестр "Справочников"</t>
  </si>
  <si>
    <t>Реестр пользователей</t>
  </si>
  <si>
    <t>Раздел "Настройка прав и ролей"</t>
  </si>
  <si>
    <t>Раздел "Настройка ЖЦ приложения Библиотека"</t>
  </si>
  <si>
    <t>Раздел "Журнал входов пользователей в систему"</t>
  </si>
  <si>
    <t>Авторизация, регистрация, заказ читательского билета</t>
  </si>
  <si>
    <t>Восстановление доступа</t>
  </si>
  <si>
    <t>CRUD сотрудников</t>
  </si>
  <si>
    <t>CRUD ролей</t>
  </si>
  <si>
    <t>CRUD пользователей</t>
  </si>
  <si>
    <t>Настройка воркфлоу сотрудников</t>
  </si>
  <si>
    <t>CRUD справочников</t>
  </si>
  <si>
    <t>Просмотр списка заказов</t>
  </si>
  <si>
    <t>CRUD заказа</t>
  </si>
  <si>
    <t>Добавление исполнителя в систему</t>
  </si>
  <si>
    <t>Просмотр отчетов</t>
  </si>
  <si>
    <t>Обработка заказов работником БФ</t>
  </si>
  <si>
    <t>Интеграция с СМС-провайдером</t>
  </si>
  <si>
    <t xml:space="preserve">Интеграция с Google календарь </t>
  </si>
  <si>
    <t>Интегарция с сервисом отправки сообщений</t>
  </si>
  <si>
    <t>Интегарция с сервисом просмотра электронных версий</t>
  </si>
  <si>
    <t>Конструктор отчетов</t>
  </si>
  <si>
    <t>Реестр "Заказы"</t>
  </si>
  <si>
    <t>для мобильного приложения</t>
  </si>
  <si>
    <t>Настройка профиля</t>
  </si>
  <si>
    <t>заказ читательского билета</t>
  </si>
  <si>
    <t>раздел "мероприятия/аренда зала"</t>
  </si>
  <si>
    <t>обратная связь</t>
  </si>
  <si>
    <t>Реестр "каталог читательской активности"</t>
  </si>
  <si>
    <t>Интеграция Google календарь (3 api)</t>
  </si>
  <si>
    <t>Конструктор отчетов - Jasper Report</t>
  </si>
  <si>
    <t>Деплой проекта в Google Market</t>
  </si>
  <si>
    <t>Аутентификация и авторизация, читательский билет</t>
  </si>
  <si>
    <t>Чтение экземпляров онлайн</t>
  </si>
  <si>
    <t>заказ читательского билета онлайн</t>
  </si>
  <si>
    <t>Работа с заказом</t>
  </si>
  <si>
    <t>мероприятия/аренда залов</t>
  </si>
  <si>
    <t>настройка сервиса уведомлений</t>
  </si>
  <si>
    <t>Подготовка инфраструктуры, настройка серверов, выдача прав, установка ПО</t>
  </si>
  <si>
    <t>Тестовый стенд + препрод стенд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</si>
</sst>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_ ;\-#,##0\ "/>
    <numFmt numFmtId="165" formatCode="d\ mmmm\ yyyy"/>
    <numFmt numFmtId="166" formatCode="_-* #,##0_-;\-* #,##0_-;_-* &quot;-&quot;??_-;_-@"/>
  </numFmts>
  <fonts count="13">
    <font>
      <sz val="10"/>
      <color rgb="FF000000"/>
      <name val="Arial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2"/>
      <color rgb="FFFFFFFF"/>
      <name val="Roboto"/>
    </font>
    <font>
      <b/>
      <sz val="12"/>
      <color rgb="FFFFFFFF"/>
      <name val="&quot;Times New Roman&quot;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2"/>
      <color theme="1"/>
      <name val="&quot;Times New Roman&quot;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2"/>
      <color theme="1"/>
      <name val="Roboto"/>
    </font>
    <font>
      <b/>
      <sz val="12"/>
      <color theme="1"/>
      <name val="Roboto"/>
    </font>
    <font>
      <sz val="10"/>
      <color rgb="FF00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F2F2F2"/>
        <bgColor rgb="FFF2F2F2"/>
      </patternFill>
    </fill>
    <fill>
      <patternFill patternType="solid">
        <fgColor rgb="FFA2C4C9"/>
        <bgColor rgb="FFA2C4C9"/>
      </patternFill>
    </fill>
    <fill>
      <patternFill patternType="solid">
        <fgColor rgb="FFDFE0E5"/>
        <bgColor rgb="FFDFE0E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9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4" borderId="1" xfId="0" applyFont="1" applyFill="1" applyBorder="1" applyAlignment="1">
      <alignment vertical="top" wrapText="1"/>
    </xf>
    <xf numFmtId="164" fontId="2" fillId="4" borderId="1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164" fontId="2" fillId="2" borderId="1" xfId="0" applyNumberFormat="1" applyFont="1" applyFill="1" applyBorder="1" applyAlignment="1">
      <alignment vertical="top"/>
    </xf>
    <xf numFmtId="0" fontId="3" fillId="5" borderId="2" xfId="0" applyFont="1" applyFill="1" applyBorder="1" applyAlignment="1">
      <alignment horizontal="center" wrapText="1"/>
    </xf>
    <xf numFmtId="1" fontId="3" fillId="5" borderId="2" xfId="0" applyNumberFormat="1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wrapText="1"/>
    </xf>
    <xf numFmtId="1" fontId="5" fillId="6" borderId="1" xfId="0" applyNumberFormat="1" applyFont="1" applyFill="1" applyBorder="1" applyAlignment="1">
      <alignment wrapText="1"/>
    </xf>
    <xf numFmtId="0" fontId="6" fillId="6" borderId="3" xfId="0" applyFont="1" applyFill="1" applyBorder="1" applyAlignment="1"/>
    <xf numFmtId="0" fontId="5" fillId="6" borderId="1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1" fontId="1" fillId="0" borderId="1" xfId="0" applyNumberFormat="1" applyFont="1" applyBorder="1"/>
    <xf numFmtId="165" fontId="1" fillId="0" borderId="1" xfId="0" applyNumberFormat="1" applyFont="1" applyBorder="1" applyAlignment="1"/>
    <xf numFmtId="1" fontId="7" fillId="0" borderId="3" xfId="0" applyNumberFormat="1" applyFont="1" applyBorder="1" applyAlignment="1"/>
    <xf numFmtId="1" fontId="1" fillId="0" borderId="1" xfId="0" applyNumberFormat="1" applyFont="1" applyBorder="1" applyAlignment="1"/>
    <xf numFmtId="0" fontId="1" fillId="2" borderId="4" xfId="0" applyFont="1" applyFill="1" applyBorder="1" applyAlignment="1">
      <alignment vertical="top" wrapText="1"/>
    </xf>
    <xf numFmtId="0" fontId="1" fillId="0" borderId="1" xfId="0" applyFont="1" applyBorder="1" applyAlignment="1"/>
    <xf numFmtId="0" fontId="1" fillId="0" borderId="5" xfId="0" applyFont="1" applyBorder="1" applyAlignment="1">
      <alignment wrapText="1"/>
    </xf>
    <xf numFmtId="1" fontId="1" fillId="0" borderId="1" xfId="0" applyNumberFormat="1" applyFont="1" applyBorder="1" applyAlignment="1">
      <alignment horizontal="right"/>
    </xf>
    <xf numFmtId="1" fontId="1" fillId="0" borderId="0" xfId="0" applyNumberFormat="1" applyFont="1"/>
    <xf numFmtId="0" fontId="8" fillId="0" borderId="1" xfId="0" applyFont="1" applyBorder="1"/>
    <xf numFmtId="0" fontId="1" fillId="0" borderId="1" xfId="0" applyFont="1" applyBorder="1"/>
    <xf numFmtId="0" fontId="8" fillId="0" borderId="1" xfId="0" applyFont="1" applyBorder="1" applyAlignment="1"/>
    <xf numFmtId="0" fontId="8" fillId="0" borderId="0" xfId="0" applyFont="1"/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3" fillId="5" borderId="9" xfId="0" applyFont="1" applyFill="1" applyBorder="1" applyAlignment="1">
      <alignment horizontal="center" wrapText="1"/>
    </xf>
    <xf numFmtId="166" fontId="3" fillId="5" borderId="2" xfId="0" applyNumberFormat="1" applyFont="1" applyFill="1" applyBorder="1" applyAlignment="1">
      <alignment horizontal="center" wrapText="1"/>
    </xf>
    <xf numFmtId="166" fontId="3" fillId="5" borderId="10" xfId="0" applyNumberFormat="1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166" fontId="10" fillId="0" borderId="0" xfId="0" applyNumberFormat="1" applyFont="1" applyAlignment="1">
      <alignment wrapText="1"/>
    </xf>
    <xf numFmtId="9" fontId="11" fillId="7" borderId="11" xfId="0" applyNumberFormat="1" applyFont="1" applyFill="1" applyBorder="1" applyAlignment="1">
      <alignment horizontal="right" wrapText="1"/>
    </xf>
    <xf numFmtId="0" fontId="11" fillId="4" borderId="11" xfId="0" applyFont="1" applyFill="1" applyBorder="1" applyAlignment="1">
      <alignment horizontal="right" wrapText="1"/>
    </xf>
    <xf numFmtId="0" fontId="11" fillId="4" borderId="11" xfId="0" applyFont="1" applyFill="1" applyBorder="1" applyAlignment="1">
      <alignment wrapText="1"/>
    </xf>
    <xf numFmtId="0" fontId="10" fillId="4" borderId="11" xfId="0" applyFont="1" applyFill="1" applyBorder="1" applyAlignment="1">
      <alignment wrapText="1"/>
    </xf>
    <xf numFmtId="166" fontId="3" fillId="4" borderId="11" xfId="0" applyNumberFormat="1" applyFont="1" applyFill="1" applyBorder="1" applyAlignment="1">
      <alignment horizontal="right" wrapText="1"/>
    </xf>
    <xf numFmtId="0" fontId="11" fillId="8" borderId="11" xfId="0" applyFont="1" applyFill="1" applyBorder="1" applyAlignment="1">
      <alignment horizontal="right" wrapText="1"/>
    </xf>
    <xf numFmtId="0" fontId="11" fillId="8" borderId="11" xfId="0" applyFont="1" applyFill="1" applyBorder="1" applyAlignment="1">
      <alignment wrapText="1"/>
    </xf>
    <xf numFmtId="0" fontId="10" fillId="8" borderId="11" xfId="0" applyFont="1" applyFill="1" applyBorder="1" applyAlignment="1">
      <alignment wrapText="1"/>
    </xf>
    <xf numFmtId="166" fontId="11" fillId="8" borderId="11" xfId="0" applyNumberFormat="1" applyFont="1" applyFill="1" applyBorder="1" applyAlignment="1">
      <alignment horizontal="right" wrapText="1"/>
    </xf>
    <xf numFmtId="0" fontId="10" fillId="0" borderId="0" xfId="0" applyFont="1" applyAlignment="1">
      <alignment horizontal="right" wrapText="1"/>
    </xf>
    <xf numFmtId="166" fontId="10" fillId="0" borderId="0" xfId="0" applyNumberFormat="1" applyFont="1" applyAlignment="1">
      <alignment horizontal="right" wrapText="1"/>
    </xf>
    <xf numFmtId="166" fontId="10" fillId="0" borderId="0" xfId="0" applyNumberFormat="1" applyFont="1" applyAlignment="1">
      <alignment horizontal="right" wrapText="1"/>
    </xf>
    <xf numFmtId="166" fontId="10" fillId="0" borderId="0" xfId="0" applyNumberFormat="1" applyFont="1" applyAlignment="1">
      <alignment wrapText="1"/>
    </xf>
    <xf numFmtId="9" fontId="11" fillId="0" borderId="0" xfId="0" applyNumberFormat="1" applyFont="1" applyAlignment="1">
      <alignment horizontal="right" wrapText="1"/>
    </xf>
    <xf numFmtId="0" fontId="10" fillId="0" borderId="0" xfId="0" applyFont="1" applyAlignment="1">
      <alignment wrapText="1"/>
    </xf>
    <xf numFmtId="0" fontId="12" fillId="0" borderId="0" xfId="0" applyFont="1" applyAlignment="1">
      <alignment horizontal="right"/>
    </xf>
    <xf numFmtId="0" fontId="12" fillId="0" borderId="0" xfId="0" applyFont="1"/>
    <xf numFmtId="1" fontId="1" fillId="0" borderId="6" xfId="0" applyNumberFormat="1" applyFont="1" applyBorder="1" applyAlignment="1">
      <alignment horizontal="center"/>
    </xf>
    <xf numFmtId="0" fontId="9" fillId="0" borderId="7" xfId="0" applyFont="1" applyBorder="1"/>
    <xf numFmtId="0" fontId="9" fillId="0" borderId="8" xfId="0" applyFont="1" applyBorder="1"/>
    <xf numFmtId="1" fontId="1" fillId="0" borderId="0" xfId="0" applyNumberFormat="1" applyFont="1" applyAlignment="1">
      <alignment horizontal="center"/>
    </xf>
    <xf numFmtId="0" fontId="0" fillId="0" borderId="0" xfId="0" applyFont="1" applyAlignment="1"/>
    <xf numFmtId="0" fontId="8" fillId="0" borderId="11" xfId="0" applyFont="1" applyFill="1" applyBorder="1" applyAlignment="1"/>
    <xf numFmtId="1" fontId="1" fillId="0" borderId="11" xfId="0" applyNumberFormat="1" applyFont="1" applyFill="1" applyBorder="1" applyAlignment="1"/>
  </cellXfs>
  <cellStyles count="1">
    <cellStyle name="Обычный" xfId="0" builtinId="0"/>
  </cellStyles>
  <dxfs count="1">
    <dxf>
      <font>
        <color rgb="FFF2F2F2"/>
      </font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C21" sqref="C21"/>
    </sheetView>
  </sheetViews>
  <sheetFormatPr defaultColWidth="12.5703125" defaultRowHeight="15" customHeight="1"/>
  <cols>
    <col min="1" max="1" width="36.42578125" bestFit="1" customWidth="1"/>
    <col min="2" max="2" width="11" customWidth="1"/>
    <col min="3" max="3" width="32.42578125" customWidth="1"/>
    <col min="4" max="26" width="11" customWidth="1"/>
  </cols>
  <sheetData>
    <row r="1" spans="1:26" ht="15.75" customHeight="1">
      <c r="A1" s="1" t="s">
        <v>0</v>
      </c>
      <c r="B1" s="2">
        <v>0.12</v>
      </c>
      <c r="C1" s="3" t="s">
        <v>1</v>
      </c>
      <c r="D1" s="4"/>
      <c r="E1" s="4"/>
      <c r="F1" s="2">
        <v>0.2</v>
      </c>
      <c r="G1" s="4"/>
      <c r="H1" s="2">
        <v>0.08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" t="s">
        <v>2</v>
      </c>
      <c r="B2" s="2">
        <v>0.2</v>
      </c>
      <c r="C2" s="3" t="s">
        <v>3</v>
      </c>
      <c r="D2" s="4"/>
      <c r="E2" s="4"/>
      <c r="F2" s="2">
        <v>0.25</v>
      </c>
      <c r="G2" s="4"/>
      <c r="H2" s="2">
        <v>0.25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1" t="s">
        <v>4</v>
      </c>
      <c r="B3" s="2">
        <v>0</v>
      </c>
      <c r="C3" s="3" t="s">
        <v>3</v>
      </c>
      <c r="D3" s="4"/>
      <c r="E3" s="4"/>
      <c r="F3" s="2">
        <v>0.2</v>
      </c>
      <c r="G3" s="4"/>
      <c r="H3" s="2">
        <v>0.1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1" t="s">
        <v>5</v>
      </c>
      <c r="B4" s="2">
        <v>0.3</v>
      </c>
      <c r="C4" s="3" t="s">
        <v>3</v>
      </c>
      <c r="D4" s="4"/>
      <c r="E4" s="4"/>
      <c r="F4" s="2">
        <v>0.1</v>
      </c>
      <c r="G4" s="4"/>
      <c r="H4" s="2">
        <v>0.1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1" t="s">
        <v>6</v>
      </c>
      <c r="B5" s="2">
        <v>0.3</v>
      </c>
      <c r="C5" s="3" t="s">
        <v>3</v>
      </c>
      <c r="D5" s="4"/>
      <c r="E5" s="4"/>
      <c r="F5" s="2">
        <v>0.1</v>
      </c>
      <c r="G5" s="4"/>
      <c r="H5" s="2">
        <v>0.1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1" t="s">
        <v>7</v>
      </c>
      <c r="B6" s="2">
        <v>0.1</v>
      </c>
      <c r="C6" s="1" t="s">
        <v>8</v>
      </c>
      <c r="D6" s="4"/>
      <c r="E6" s="4"/>
      <c r="F6" s="2">
        <v>0.2</v>
      </c>
      <c r="G6" s="4"/>
      <c r="H6" s="2">
        <v>0.2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1" t="s">
        <v>9</v>
      </c>
      <c r="B7" s="2">
        <v>0.15</v>
      </c>
      <c r="C7" s="1" t="s">
        <v>10</v>
      </c>
      <c r="D7" s="4"/>
      <c r="E7" s="4"/>
      <c r="F7" s="2">
        <v>0.5</v>
      </c>
      <c r="G7" s="4"/>
      <c r="H7" s="2">
        <v>0.2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1" t="s">
        <v>11</v>
      </c>
      <c r="B8" s="2">
        <v>0.2</v>
      </c>
      <c r="C8" s="1" t="s">
        <v>12</v>
      </c>
      <c r="D8" s="4"/>
      <c r="E8" s="4"/>
      <c r="F8" s="2">
        <v>0.2</v>
      </c>
      <c r="G8" s="4"/>
      <c r="H8" s="2">
        <v>0.1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1" t="s">
        <v>13</v>
      </c>
      <c r="B9" s="2">
        <v>0.1</v>
      </c>
      <c r="C9" s="1" t="s">
        <v>14</v>
      </c>
      <c r="D9" s="4"/>
      <c r="E9" s="4"/>
      <c r="F9" s="2">
        <v>0.2</v>
      </c>
      <c r="G9" s="4"/>
      <c r="H9" s="2">
        <v>0.1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1" t="s">
        <v>15</v>
      </c>
      <c r="B10" s="2">
        <v>0.1</v>
      </c>
      <c r="C10" s="1" t="s">
        <v>16</v>
      </c>
      <c r="D10" s="4"/>
      <c r="E10" s="4"/>
      <c r="F10" s="2">
        <v>0.2</v>
      </c>
      <c r="G10" s="4"/>
      <c r="H10" s="2">
        <v>0.2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5"/>
      <c r="B11" s="6"/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8" t="s">
        <v>6</v>
      </c>
      <c r="B12" s="9">
        <v>2000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8" t="s">
        <v>2</v>
      </c>
      <c r="B13" s="9">
        <v>1800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8" t="s">
        <v>5</v>
      </c>
      <c r="B14" s="9">
        <v>2000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8" t="s">
        <v>0</v>
      </c>
      <c r="B15" s="9">
        <v>2000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F1" sqref="F1"/>
    </sheetView>
  </sheetViews>
  <sheetFormatPr defaultColWidth="12.5703125" defaultRowHeight="15" customHeight="1"/>
  <cols>
    <col min="1" max="1" width="40.5703125" customWidth="1"/>
    <col min="2" max="9" width="11" customWidth="1"/>
    <col min="10" max="11" width="15.42578125" bestFit="1" customWidth="1"/>
    <col min="12" max="26" width="11" customWidth="1"/>
  </cols>
  <sheetData>
    <row r="1" spans="1:13" ht="15.75" customHeight="1">
      <c r="A1" s="10" t="s">
        <v>17</v>
      </c>
      <c r="B1" s="10" t="s">
        <v>18</v>
      </c>
      <c r="C1" s="10" t="s">
        <v>19</v>
      </c>
      <c r="D1" s="10" t="s">
        <v>20</v>
      </c>
      <c r="E1" s="10" t="s">
        <v>21</v>
      </c>
      <c r="F1" s="10" t="s">
        <v>22</v>
      </c>
      <c r="G1" s="10" t="s">
        <v>23</v>
      </c>
      <c r="H1" s="10" t="s">
        <v>24</v>
      </c>
      <c r="I1" s="11" t="s">
        <v>25</v>
      </c>
      <c r="J1" s="10" t="s">
        <v>26</v>
      </c>
      <c r="K1" s="10" t="s">
        <v>27</v>
      </c>
      <c r="L1" s="12" t="s">
        <v>28</v>
      </c>
      <c r="M1" s="13" t="s">
        <v>29</v>
      </c>
    </row>
    <row r="2" spans="1:13" ht="15.75" customHeight="1">
      <c r="A2" s="14" t="s">
        <v>30</v>
      </c>
      <c r="B2" s="14"/>
      <c r="C2" s="15">
        <f t="shared" ref="C2:I2" si="0">SUM(C3:C4)</f>
        <v>0</v>
      </c>
      <c r="D2" s="15">
        <f t="shared" si="0"/>
        <v>0</v>
      </c>
      <c r="E2" s="15">
        <f t="shared" si="0"/>
        <v>0</v>
      </c>
      <c r="F2" s="15">
        <f t="shared" si="0"/>
        <v>16</v>
      </c>
      <c r="G2" s="15">
        <f t="shared" si="0"/>
        <v>16</v>
      </c>
      <c r="H2" s="15">
        <f t="shared" si="0"/>
        <v>32000</v>
      </c>
      <c r="I2" s="15">
        <f t="shared" si="0"/>
        <v>2</v>
      </c>
      <c r="J2" s="14"/>
      <c r="K2" s="14"/>
      <c r="L2" s="16"/>
      <c r="M2" s="17" t="s">
        <v>31</v>
      </c>
    </row>
    <row r="3" spans="1:13" ht="15.75" customHeight="1">
      <c r="A3" s="18" t="s">
        <v>32</v>
      </c>
      <c r="B3" s="19">
        <v>1</v>
      </c>
      <c r="C3" s="19"/>
      <c r="D3" s="19"/>
      <c r="E3" s="19"/>
      <c r="F3" s="19">
        <v>8</v>
      </c>
      <c r="G3" s="19">
        <f t="shared" ref="G3:G4" si="1">SUM(C3:F3)</f>
        <v>8</v>
      </c>
      <c r="H3" s="19">
        <f>C3*Ставки!$B$12+D3*Ставки!$B$14+E3*Ставки!$B$13+F3*Ставки!$B$15</f>
        <v>16000</v>
      </c>
      <c r="I3" s="19">
        <f t="shared" ref="I3:I4" si="2">F3/8/B3</f>
        <v>1</v>
      </c>
      <c r="J3" s="20">
        <v>44896</v>
      </c>
      <c r="K3" s="20">
        <v>44897</v>
      </c>
      <c r="L3" s="21" t="s">
        <v>33</v>
      </c>
      <c r="M3" s="20"/>
    </row>
    <row r="4" spans="1:13" ht="15.75" customHeight="1">
      <c r="A4" s="18" t="s">
        <v>34</v>
      </c>
      <c r="B4" s="19">
        <v>1</v>
      </c>
      <c r="C4" s="19"/>
      <c r="D4" s="19"/>
      <c r="E4" s="19"/>
      <c r="F4" s="19">
        <v>8</v>
      </c>
      <c r="G4" s="19">
        <f t="shared" si="1"/>
        <v>8</v>
      </c>
      <c r="H4" s="19">
        <f>C4*Ставки!$B$12+D4*Ставки!$B$14+E4*Ставки!$B$13+F4*Ставки!$B$15</f>
        <v>16000</v>
      </c>
      <c r="I4" s="19">
        <f t="shared" si="2"/>
        <v>1</v>
      </c>
      <c r="J4" s="20">
        <v>44897</v>
      </c>
      <c r="K4" s="20">
        <v>44900</v>
      </c>
      <c r="L4" s="21" t="s">
        <v>33</v>
      </c>
      <c r="M4" s="20"/>
    </row>
    <row r="5" spans="1:13" ht="15.75" customHeight="1">
      <c r="A5" s="14" t="s">
        <v>35</v>
      </c>
      <c r="B5" s="14"/>
      <c r="C5" s="15">
        <f t="shared" ref="C5:I5" si="3">SUM(C6:C8)</f>
        <v>0</v>
      </c>
      <c r="D5" s="15">
        <f t="shared" si="3"/>
        <v>196.5</v>
      </c>
      <c r="E5" s="15">
        <f t="shared" si="3"/>
        <v>0</v>
      </c>
      <c r="F5" s="15">
        <f t="shared" si="3"/>
        <v>23.580000000000002</v>
      </c>
      <c r="G5" s="15">
        <f t="shared" si="3"/>
        <v>220.08</v>
      </c>
      <c r="H5" s="15">
        <f t="shared" si="3"/>
        <v>440160</v>
      </c>
      <c r="I5" s="15">
        <f t="shared" si="3"/>
        <v>14.609375</v>
      </c>
      <c r="J5" s="14"/>
      <c r="K5" s="14"/>
      <c r="L5" s="16"/>
      <c r="M5" s="17" t="s">
        <v>36</v>
      </c>
    </row>
    <row r="6" spans="1:13" ht="15.75" customHeight="1">
      <c r="A6" s="18" t="s">
        <v>37</v>
      </c>
      <c r="B6" s="19">
        <v>1</v>
      </c>
      <c r="C6" s="19"/>
      <c r="D6" s="19">
        <f>Аналитика!G5</f>
        <v>30</v>
      </c>
      <c r="E6" s="19"/>
      <c r="F6" s="19">
        <f>SUM(C6:E6)*Ставки!$B$1</f>
        <v>3.5999999999999996</v>
      </c>
      <c r="G6" s="19">
        <f t="shared" ref="G6:G8" si="4">SUM(C6:F6)</f>
        <v>33.6</v>
      </c>
      <c r="H6" s="19">
        <f>C6*Ставки!$B$12+D6*Ставки!$B$14+E6*Ставки!$B$13+F6*Ставки!$B$15</f>
        <v>67200</v>
      </c>
      <c r="I6" s="19">
        <f t="shared" ref="I6:I8" si="5">D6/8/B6</f>
        <v>3.75</v>
      </c>
      <c r="J6" s="20">
        <v>44900</v>
      </c>
      <c r="K6" s="20">
        <v>44903</v>
      </c>
      <c r="L6" s="21" t="s">
        <v>33</v>
      </c>
      <c r="M6" s="20"/>
    </row>
    <row r="7" spans="1:13" ht="15.75" customHeight="1">
      <c r="A7" s="18" t="s">
        <v>38</v>
      </c>
      <c r="B7" s="22">
        <v>2</v>
      </c>
      <c r="C7" s="19"/>
      <c r="D7" s="19">
        <f>Аналитика!G6+Аналитика!G7+Аналитика!G8</f>
        <v>159.25</v>
      </c>
      <c r="E7" s="19"/>
      <c r="F7" s="19">
        <f>SUM(C7:E7)*Ставки!$B$1</f>
        <v>19.11</v>
      </c>
      <c r="G7" s="19">
        <f t="shared" si="4"/>
        <v>178.36</v>
      </c>
      <c r="H7" s="19">
        <f>C7*Ставки!$B$12+D7*Ставки!$B$14+E7*Ставки!$B$13+F7*Ставки!$B$15</f>
        <v>356720</v>
      </c>
      <c r="I7" s="19">
        <f t="shared" si="5"/>
        <v>9.953125</v>
      </c>
      <c r="J7" s="20">
        <v>44904</v>
      </c>
      <c r="K7" s="20">
        <v>44918</v>
      </c>
      <c r="L7" s="21" t="s">
        <v>39</v>
      </c>
      <c r="M7" s="20"/>
    </row>
    <row r="8" spans="1:13" ht="15.75" customHeight="1">
      <c r="A8" s="18" t="s">
        <v>40</v>
      </c>
      <c r="B8" s="19">
        <v>1</v>
      </c>
      <c r="C8" s="19"/>
      <c r="D8" s="19">
        <f>Аналитика!F4</f>
        <v>7.25</v>
      </c>
      <c r="E8" s="19"/>
      <c r="F8" s="19">
        <f>SUM(C8:E8)*Ставки!$B$1</f>
        <v>0.87</v>
      </c>
      <c r="G8" s="19">
        <f t="shared" si="4"/>
        <v>8.1199999999999992</v>
      </c>
      <c r="H8" s="19">
        <f>C8*Ставки!$B$12+D8*Ставки!$B$14+E8*Ставки!$B$13+F8*Ставки!$B$15</f>
        <v>16240</v>
      </c>
      <c r="I8" s="19">
        <f t="shared" si="5"/>
        <v>0.90625</v>
      </c>
      <c r="J8" s="20">
        <v>44918</v>
      </c>
      <c r="K8" s="20">
        <v>44919</v>
      </c>
      <c r="L8" s="21" t="s">
        <v>39</v>
      </c>
      <c r="M8" s="20"/>
    </row>
    <row r="9" spans="1:13" ht="15.75" customHeight="1">
      <c r="A9" s="14" t="s">
        <v>41</v>
      </c>
      <c r="B9" s="14"/>
      <c r="C9" s="15">
        <f t="shared" ref="C9:I9" si="6">SUM(C10:C11)</f>
        <v>130.25</v>
      </c>
      <c r="D9" s="15">
        <f t="shared" si="6"/>
        <v>37.5</v>
      </c>
      <c r="E9" s="15">
        <f t="shared" si="6"/>
        <v>0</v>
      </c>
      <c r="F9" s="15">
        <f t="shared" si="6"/>
        <v>20.130000000000003</v>
      </c>
      <c r="G9" s="15">
        <f t="shared" si="6"/>
        <v>187.88</v>
      </c>
      <c r="H9" s="15">
        <f t="shared" si="6"/>
        <v>375760</v>
      </c>
      <c r="I9" s="15">
        <f t="shared" si="6"/>
        <v>16.28125</v>
      </c>
      <c r="J9" s="14"/>
      <c r="K9" s="14"/>
      <c r="L9" s="16"/>
      <c r="M9" s="17" t="s">
        <v>42</v>
      </c>
    </row>
    <row r="10" spans="1:13" ht="15.75" customHeight="1">
      <c r="A10" s="18" t="s">
        <v>43</v>
      </c>
      <c r="B10" s="19">
        <v>1</v>
      </c>
      <c r="C10" s="19">
        <f>Design!H5</f>
        <v>100</v>
      </c>
      <c r="D10" s="19">
        <f>(Design!D5+Design!G5)*Ставки!$B$4</f>
        <v>28.799999999999997</v>
      </c>
      <c r="E10" s="19"/>
      <c r="F10" s="19">
        <f>SUM(C10:E10)*Ставки!$B$1</f>
        <v>15.456000000000001</v>
      </c>
      <c r="G10" s="19">
        <f t="shared" ref="G10:G11" si="7">SUM(C10:F10)</f>
        <v>144.256</v>
      </c>
      <c r="H10" s="19">
        <f>C10*Ставки!$B$12+D10*Ставки!$B$14+E10*Ставки!$B$13+F10*Ставки!$B$15</f>
        <v>288512</v>
      </c>
      <c r="I10" s="19">
        <f t="shared" ref="I10:I11" si="8">C10/8/B10</f>
        <v>12.5</v>
      </c>
      <c r="J10" s="20">
        <v>44914</v>
      </c>
      <c r="K10" s="20">
        <v>44935</v>
      </c>
      <c r="L10" s="21" t="s">
        <v>39</v>
      </c>
      <c r="M10" s="20"/>
    </row>
    <row r="11" spans="1:13" ht="15.75" customHeight="1">
      <c r="A11" s="18" t="s">
        <v>44</v>
      </c>
      <c r="B11" s="19">
        <v>1</v>
      </c>
      <c r="C11" s="19">
        <f>Design!H7+Design!H8</f>
        <v>30.25</v>
      </c>
      <c r="D11" s="19">
        <f>(Design!D7+Design!G7)*Ставки!$B$4</f>
        <v>8.6999999999999993</v>
      </c>
      <c r="E11" s="19"/>
      <c r="F11" s="19">
        <f>SUM(C11:E11)*Ставки!$B$1</f>
        <v>4.6740000000000004</v>
      </c>
      <c r="G11" s="19">
        <f t="shared" si="7"/>
        <v>43.624000000000002</v>
      </c>
      <c r="H11" s="19">
        <f>C11*Ставки!$B$12+D11*Ставки!$B$14+E11*Ставки!$B$13+F11*Ставки!$B$15</f>
        <v>87248</v>
      </c>
      <c r="I11" s="19">
        <f t="shared" si="8"/>
        <v>3.78125</v>
      </c>
      <c r="J11" s="20">
        <v>44935</v>
      </c>
      <c r="K11" s="20">
        <v>44939</v>
      </c>
      <c r="L11" s="21" t="s">
        <v>39</v>
      </c>
      <c r="M11" s="20"/>
    </row>
    <row r="12" spans="1:13" ht="15.75" customHeight="1">
      <c r="A12" s="14" t="s">
        <v>45</v>
      </c>
      <c r="B12" s="14"/>
      <c r="C12" s="15">
        <f t="shared" ref="C12:I12" si="9">SUM(C13:C17)</f>
        <v>1458.25</v>
      </c>
      <c r="D12" s="15">
        <f t="shared" si="9"/>
        <v>379.77499999999998</v>
      </c>
      <c r="E12" s="15">
        <f t="shared" si="9"/>
        <v>291.65000000000003</v>
      </c>
      <c r="F12" s="15">
        <f t="shared" si="9"/>
        <v>255.56100000000001</v>
      </c>
      <c r="G12" s="15">
        <f t="shared" si="9"/>
        <v>2385.2359999999999</v>
      </c>
      <c r="H12" s="15">
        <f t="shared" si="9"/>
        <v>4712142</v>
      </c>
      <c r="I12" s="15">
        <f t="shared" si="9"/>
        <v>134.25</v>
      </c>
      <c r="J12" s="14"/>
      <c r="K12" s="14"/>
      <c r="L12" s="16"/>
      <c r="M12" s="17"/>
    </row>
    <row r="13" spans="1:13" ht="15.75" customHeight="1">
      <c r="A13" s="23" t="s">
        <v>46</v>
      </c>
      <c r="B13" s="22">
        <v>2</v>
      </c>
      <c r="C13" s="19">
        <f>'Back -end'!H4</f>
        <v>808.5</v>
      </c>
      <c r="D13" s="19">
        <f>('Back -end'!D4+'Back -end'!G4)*Ставки!$B$4</f>
        <v>231.82499999999999</v>
      </c>
      <c r="E13" s="19">
        <f>C13*Ставки!$B$2</f>
        <v>161.70000000000002</v>
      </c>
      <c r="F13" s="19">
        <f>SUM(C13:E13)*Ставки!$B$1</f>
        <v>144.24299999999999</v>
      </c>
      <c r="G13" s="19">
        <f t="shared" ref="G13:G17" si="10">SUM(C13:F13)</f>
        <v>1346.268</v>
      </c>
      <c r="H13" s="19">
        <f>C13*Ставки!$B$12+D13*Ставки!$B$14+E13*Ставки!$B$13+F13*Ставки!$B$15</f>
        <v>2660196</v>
      </c>
      <c r="I13" s="19">
        <f t="shared" ref="I13:I16" si="11">C13/8/B13</f>
        <v>50.53125</v>
      </c>
      <c r="J13" s="20">
        <v>44914</v>
      </c>
      <c r="K13" s="20">
        <v>44991</v>
      </c>
      <c r="L13" s="21" t="s">
        <v>39</v>
      </c>
      <c r="M13" s="24" t="s">
        <v>47</v>
      </c>
    </row>
    <row r="14" spans="1:13" ht="15.75" customHeight="1">
      <c r="A14" s="23" t="s">
        <v>48</v>
      </c>
      <c r="B14" s="19">
        <v>1</v>
      </c>
      <c r="C14" s="19">
        <f>'Front -end'!H4</f>
        <v>407</v>
      </c>
      <c r="D14" s="19">
        <f>('Front -end'!D4+'Front -end'!G4)*Ставки!$B$4</f>
        <v>116.32499999999999</v>
      </c>
      <c r="E14" s="19">
        <f>C14*Ставки!$B$2</f>
        <v>81.400000000000006</v>
      </c>
      <c r="F14" s="19">
        <f>SUM(C14:E14)*Ставки!$B$1</f>
        <v>72.566999999999993</v>
      </c>
      <c r="G14" s="19">
        <f t="shared" si="10"/>
        <v>677.29200000000003</v>
      </c>
      <c r="H14" s="19">
        <f>C14*Ставки!$B$12+D14*Ставки!$B$14+E14*Ставки!$B$13+F14*Ставки!$B$15</f>
        <v>1338304</v>
      </c>
      <c r="I14" s="19">
        <f t="shared" si="11"/>
        <v>50.875</v>
      </c>
      <c r="J14" s="20">
        <v>44914</v>
      </c>
      <c r="K14" s="20">
        <v>44991</v>
      </c>
      <c r="L14" s="21" t="s">
        <v>49</v>
      </c>
      <c r="M14" s="24" t="s">
        <v>50</v>
      </c>
    </row>
    <row r="15" spans="1:13" ht="15.75" customHeight="1">
      <c r="A15" s="23" t="s">
        <v>51</v>
      </c>
      <c r="B15" s="19">
        <v>1</v>
      </c>
      <c r="C15" s="19">
        <f>Mobile!H4</f>
        <v>213.75</v>
      </c>
      <c r="D15" s="19">
        <f>(Mobile!D5+Mobile!G5)*Ставки!$B$4</f>
        <v>2.9249999999999998</v>
      </c>
      <c r="E15" s="19">
        <f>C15*Ставки!$B$2</f>
        <v>42.75</v>
      </c>
      <c r="F15" s="19">
        <f>SUM(C15:E15)*Ставки!$B$1</f>
        <v>31.131</v>
      </c>
      <c r="G15" s="19">
        <f t="shared" si="10"/>
        <v>290.55600000000004</v>
      </c>
      <c r="H15" s="19">
        <f>C15*Ставки!$B$12+D15*Ставки!$B$14+E15*Ставки!$B$13+F15*Ставки!$B$15</f>
        <v>572562</v>
      </c>
      <c r="I15" s="19">
        <f t="shared" si="11"/>
        <v>26.71875</v>
      </c>
      <c r="J15" s="20">
        <v>44921</v>
      </c>
      <c r="K15" s="20">
        <v>44965</v>
      </c>
      <c r="L15" s="21" t="s">
        <v>49</v>
      </c>
      <c r="M15" s="24" t="s">
        <v>52</v>
      </c>
    </row>
    <row r="16" spans="1:13" ht="15.75" customHeight="1">
      <c r="A16" s="23" t="s">
        <v>53</v>
      </c>
      <c r="B16" s="19">
        <v>1</v>
      </c>
      <c r="C16" s="19">
        <f>DevOps!F4</f>
        <v>29</v>
      </c>
      <c r="D16" s="19">
        <f>(DevOps!D4+DevOps!E4)*Ставки!$B$4</f>
        <v>8.6999999999999993</v>
      </c>
      <c r="E16" s="19">
        <f>C16*Ставки!$B$2</f>
        <v>5.8000000000000007</v>
      </c>
      <c r="F16" s="19">
        <f>SUM(C16:E16)*Ставки!$B$1</f>
        <v>5.22</v>
      </c>
      <c r="G16" s="19">
        <f t="shared" si="10"/>
        <v>48.72</v>
      </c>
      <c r="H16" s="19">
        <f>C16*Ставки!$B$12+D16*Ставки!$B$14+E16*Ставки!$B$13+F16*Ставки!$B$15</f>
        <v>96280</v>
      </c>
      <c r="I16" s="19">
        <f t="shared" si="11"/>
        <v>3.625</v>
      </c>
      <c r="J16" s="20">
        <v>44914</v>
      </c>
      <c r="K16" s="20">
        <v>44991</v>
      </c>
      <c r="L16" s="21" t="s">
        <v>49</v>
      </c>
      <c r="M16" s="24" t="s">
        <v>54</v>
      </c>
    </row>
    <row r="17" spans="1:26" ht="15.75" customHeight="1">
      <c r="A17" s="25" t="s">
        <v>55</v>
      </c>
      <c r="B17" s="19">
        <v>1</v>
      </c>
      <c r="C17" s="19"/>
      <c r="D17" s="19">
        <f>Аналитика!G9</f>
        <v>20</v>
      </c>
      <c r="E17" s="26"/>
      <c r="F17" s="19">
        <f>SUM(C17:E17)*Ставки!$B$1</f>
        <v>2.4</v>
      </c>
      <c r="G17" s="19">
        <f t="shared" si="10"/>
        <v>22.4</v>
      </c>
      <c r="H17" s="19">
        <f>C17*Ставки!$B$12+D17*Ставки!$B$14+E17*Ставки!$B$13+F17*Ставки!$B$15</f>
        <v>44800</v>
      </c>
      <c r="I17" s="19">
        <f>D17/8/B17</f>
        <v>2.5</v>
      </c>
      <c r="J17" s="20">
        <v>44935</v>
      </c>
      <c r="K17" s="20">
        <v>44991</v>
      </c>
      <c r="L17" s="21" t="s">
        <v>49</v>
      </c>
      <c r="M17" s="24" t="s">
        <v>21</v>
      </c>
    </row>
    <row r="18" spans="1:26" ht="15.75" customHeight="1">
      <c r="A18" s="14" t="s">
        <v>56</v>
      </c>
      <c r="B18" s="14"/>
      <c r="C18" s="15">
        <f t="shared" ref="C18:I18" si="12">SUM(C19)</f>
        <v>135.5</v>
      </c>
      <c r="D18" s="15">
        <f t="shared" si="12"/>
        <v>40.65</v>
      </c>
      <c r="E18" s="15">
        <f t="shared" si="12"/>
        <v>0</v>
      </c>
      <c r="F18" s="15">
        <f t="shared" si="12"/>
        <v>21.137999999999998</v>
      </c>
      <c r="G18" s="15">
        <f t="shared" si="12"/>
        <v>197.28800000000001</v>
      </c>
      <c r="H18" s="15">
        <f t="shared" si="12"/>
        <v>394576</v>
      </c>
      <c r="I18" s="15">
        <f t="shared" si="12"/>
        <v>16.9375</v>
      </c>
      <c r="J18" s="14"/>
      <c r="K18" s="14"/>
      <c r="L18" s="16"/>
      <c r="M18" s="17" t="s">
        <v>57</v>
      </c>
    </row>
    <row r="19" spans="1:26" ht="15.75" customHeight="1">
      <c r="A19" s="18" t="s">
        <v>58</v>
      </c>
      <c r="B19" s="19">
        <v>1</v>
      </c>
      <c r="C19" s="19">
        <f>'Back -end'!J4+'Front -end'!J4</f>
        <v>135.5</v>
      </c>
      <c r="D19" s="19">
        <f>C19*Ставки!$B$4</f>
        <v>40.65</v>
      </c>
      <c r="E19" s="19"/>
      <c r="F19" s="19">
        <f>SUM(C19:E19)*Ставки!$B$1</f>
        <v>21.137999999999998</v>
      </c>
      <c r="G19" s="19">
        <f>SUM(C19:F19)</f>
        <v>197.28800000000001</v>
      </c>
      <c r="H19" s="19">
        <f>C19*Ставки!$B$12+D19*Ставки!$B$14+E19*Ставки!$B$13+F19*Ставки!$B$15</f>
        <v>394576</v>
      </c>
      <c r="I19" s="19">
        <f>C19/8/B19</f>
        <v>16.9375</v>
      </c>
      <c r="J19" s="20">
        <v>44992</v>
      </c>
      <c r="K19" s="20">
        <v>45015</v>
      </c>
      <c r="L19" s="21" t="s">
        <v>49</v>
      </c>
      <c r="M19" s="20"/>
    </row>
    <row r="20" spans="1:26" ht="15.75" customHeight="1">
      <c r="A20" s="14" t="s">
        <v>59</v>
      </c>
      <c r="B20" s="14"/>
      <c r="C20" s="15">
        <f t="shared" ref="C20:H20" si="13">C2+C5+C9+C12+C18</f>
        <v>1724</v>
      </c>
      <c r="D20" s="15">
        <f t="shared" si="13"/>
        <v>654.42499999999995</v>
      </c>
      <c r="E20" s="15">
        <f t="shared" si="13"/>
        <v>291.65000000000003</v>
      </c>
      <c r="F20" s="15">
        <f t="shared" si="13"/>
        <v>336.40899999999999</v>
      </c>
      <c r="G20" s="15">
        <f t="shared" si="13"/>
        <v>3006.4839999999999</v>
      </c>
      <c r="H20" s="15">
        <f t="shared" si="13"/>
        <v>5954638</v>
      </c>
      <c r="I20" s="15">
        <f>I2+I5+I13+I18</f>
        <v>84.078125</v>
      </c>
      <c r="J20" s="14"/>
      <c r="K20" s="14"/>
      <c r="L20" s="16"/>
      <c r="M20" s="14"/>
    </row>
    <row r="21" spans="1:26" ht="15.75" customHeight="1">
      <c r="B21" s="27"/>
      <c r="C21" s="27"/>
      <c r="D21" s="27"/>
      <c r="E21" s="27"/>
      <c r="F21" s="27"/>
      <c r="G21" s="27"/>
      <c r="H21" s="27"/>
      <c r="I21" s="27"/>
      <c r="J21" s="27"/>
      <c r="K21" s="27"/>
    </row>
    <row r="22" spans="1:26" ht="15.75" customHeight="1">
      <c r="A22" s="28"/>
      <c r="B22" s="19"/>
      <c r="C22" s="59">
        <v>1</v>
      </c>
      <c r="D22" s="60"/>
      <c r="E22" s="60"/>
      <c r="F22" s="61"/>
      <c r="G22" s="59">
        <v>2</v>
      </c>
      <c r="H22" s="60"/>
      <c r="I22" s="60"/>
      <c r="J22" s="61"/>
      <c r="K22" s="59">
        <v>3</v>
      </c>
      <c r="L22" s="60"/>
      <c r="M22" s="60"/>
      <c r="N22" s="61"/>
      <c r="O22" s="62">
        <v>4</v>
      </c>
      <c r="P22" s="63"/>
      <c r="Q22" s="63"/>
      <c r="R22" s="63"/>
      <c r="S22" s="62"/>
      <c r="T22" s="63"/>
      <c r="U22" s="63"/>
      <c r="V22" s="63"/>
      <c r="W22" s="62"/>
      <c r="X22" s="63"/>
      <c r="Y22" s="63"/>
      <c r="Z22" s="63"/>
    </row>
    <row r="23" spans="1:26" ht="15.75" customHeight="1">
      <c r="A23" s="28"/>
      <c r="B23" s="19"/>
      <c r="C23" s="19">
        <v>1</v>
      </c>
      <c r="D23" s="19">
        <v>2</v>
      </c>
      <c r="E23" s="19">
        <v>3</v>
      </c>
      <c r="F23" s="19">
        <v>4</v>
      </c>
      <c r="G23" s="19">
        <v>1</v>
      </c>
      <c r="H23" s="19">
        <v>2</v>
      </c>
      <c r="I23" s="19">
        <v>3</v>
      </c>
      <c r="J23" s="19">
        <v>4</v>
      </c>
      <c r="K23" s="19">
        <v>1</v>
      </c>
      <c r="L23" s="19">
        <v>2</v>
      </c>
      <c r="M23" s="19">
        <v>3</v>
      </c>
      <c r="N23" s="19">
        <v>4</v>
      </c>
      <c r="O23" s="27">
        <v>1</v>
      </c>
      <c r="P23" s="27">
        <v>2</v>
      </c>
      <c r="Q23" s="27">
        <v>3</v>
      </c>
      <c r="R23" s="27">
        <v>4</v>
      </c>
      <c r="S23" s="27"/>
      <c r="T23" s="27"/>
      <c r="U23" s="27"/>
      <c r="V23" s="27"/>
      <c r="W23" s="27"/>
      <c r="X23" s="27"/>
      <c r="Y23" s="27"/>
      <c r="Z23" s="27"/>
    </row>
    <row r="24" spans="1:26" ht="15.75" customHeight="1">
      <c r="A24" s="29" t="s">
        <v>60</v>
      </c>
      <c r="B24" s="19">
        <f>SUM(C24:P24)</f>
        <v>420</v>
      </c>
      <c r="C24" s="19">
        <v>40</v>
      </c>
      <c r="D24" s="19">
        <v>40</v>
      </c>
      <c r="E24" s="22">
        <v>20</v>
      </c>
      <c r="F24" s="22">
        <v>20</v>
      </c>
      <c r="G24" s="19">
        <v>40</v>
      </c>
      <c r="H24" s="22">
        <v>20</v>
      </c>
      <c r="I24" s="19">
        <v>40</v>
      </c>
      <c r="J24" s="22">
        <v>20</v>
      </c>
      <c r="K24" s="19">
        <v>40</v>
      </c>
      <c r="L24" s="24">
        <v>20</v>
      </c>
      <c r="M24" s="29">
        <v>40</v>
      </c>
      <c r="N24" s="30">
        <v>20</v>
      </c>
      <c r="O24" s="31">
        <v>40</v>
      </c>
      <c r="P24" s="32">
        <v>20</v>
      </c>
      <c r="Q24" s="64"/>
    </row>
    <row r="25" spans="1:26" ht="15.75" customHeight="1">
      <c r="A25" s="29" t="s">
        <v>5</v>
      </c>
      <c r="B25" s="19">
        <f>SUM(C25:Z25)</f>
        <v>540</v>
      </c>
      <c r="C25" s="19">
        <v>40</v>
      </c>
      <c r="D25" s="19">
        <v>40</v>
      </c>
      <c r="E25" s="19">
        <v>40</v>
      </c>
      <c r="F25" s="19">
        <v>40</v>
      </c>
      <c r="G25" s="19">
        <v>40</v>
      </c>
      <c r="H25" s="19">
        <v>40</v>
      </c>
      <c r="I25" s="19">
        <v>40</v>
      </c>
      <c r="J25" s="19">
        <v>40</v>
      </c>
      <c r="K25" s="19">
        <v>40</v>
      </c>
      <c r="L25" s="19">
        <v>40</v>
      </c>
      <c r="M25" s="19">
        <v>40</v>
      </c>
      <c r="N25" s="19">
        <v>40</v>
      </c>
      <c r="O25" s="27">
        <v>40</v>
      </c>
      <c r="P25" s="27">
        <v>20</v>
      </c>
      <c r="Q25" s="65"/>
    </row>
    <row r="26" spans="1:26" ht="15.75" customHeight="1">
      <c r="A26" s="29" t="s">
        <v>5</v>
      </c>
      <c r="B26" s="19">
        <f>SUM(C26:Z26)</f>
        <v>120</v>
      </c>
      <c r="C26" s="19"/>
      <c r="D26" s="19">
        <v>40</v>
      </c>
      <c r="E26" s="22">
        <v>40</v>
      </c>
      <c r="F26" s="22">
        <v>40</v>
      </c>
      <c r="G26" s="19"/>
      <c r="H26" s="19"/>
      <c r="I26" s="19"/>
      <c r="J26" s="19"/>
      <c r="K26" s="19"/>
      <c r="L26" s="28"/>
      <c r="M26" s="28"/>
      <c r="N26" s="28"/>
    </row>
    <row r="27" spans="1:26" ht="15.75" customHeight="1">
      <c r="A27" s="29" t="s">
        <v>61</v>
      </c>
      <c r="B27" s="19">
        <f t="shared" ref="B25:B34" si="14">SUM(C27:Z27)</f>
        <v>180</v>
      </c>
      <c r="C27" s="19"/>
      <c r="D27" s="19"/>
      <c r="E27" s="28"/>
      <c r="F27" s="19">
        <v>40</v>
      </c>
      <c r="G27" s="19">
        <v>40</v>
      </c>
      <c r="H27" s="22">
        <v>20</v>
      </c>
      <c r="I27" s="22">
        <v>40</v>
      </c>
      <c r="J27" s="19">
        <v>40</v>
      </c>
      <c r="K27" s="19"/>
      <c r="L27" s="28"/>
      <c r="M27" s="28"/>
      <c r="N27" s="28"/>
    </row>
    <row r="28" spans="1:26" ht="15.75" customHeight="1">
      <c r="A28" s="29" t="s">
        <v>62</v>
      </c>
      <c r="B28" s="19">
        <f t="shared" si="14"/>
        <v>480</v>
      </c>
      <c r="C28" s="19"/>
      <c r="D28" s="19"/>
      <c r="E28" s="22">
        <v>40</v>
      </c>
      <c r="F28" s="19">
        <v>40</v>
      </c>
      <c r="G28" s="19">
        <v>40</v>
      </c>
      <c r="H28" s="19">
        <v>40</v>
      </c>
      <c r="I28" s="19">
        <v>40</v>
      </c>
      <c r="J28" s="19">
        <v>40</v>
      </c>
      <c r="K28" s="19">
        <v>40</v>
      </c>
      <c r="L28" s="19">
        <v>40</v>
      </c>
      <c r="M28" s="19">
        <v>40</v>
      </c>
      <c r="N28" s="29">
        <v>40</v>
      </c>
      <c r="O28" s="31">
        <v>40</v>
      </c>
      <c r="P28" s="31">
        <v>40</v>
      </c>
      <c r="X28" s="31"/>
      <c r="Y28" s="31"/>
      <c r="Z28" s="31"/>
    </row>
    <row r="29" spans="1:26" ht="15.75" customHeight="1">
      <c r="A29" s="29" t="s">
        <v>63</v>
      </c>
      <c r="B29" s="19">
        <f t="shared" si="14"/>
        <v>400</v>
      </c>
      <c r="C29" s="19"/>
      <c r="D29" s="19"/>
      <c r="E29" s="22">
        <v>40</v>
      </c>
      <c r="F29" s="19">
        <v>40</v>
      </c>
      <c r="G29" s="19">
        <v>40</v>
      </c>
      <c r="H29" s="19">
        <v>40</v>
      </c>
      <c r="I29" s="19">
        <v>40</v>
      </c>
      <c r="J29" s="30">
        <v>40</v>
      </c>
      <c r="K29" s="30">
        <v>40</v>
      </c>
      <c r="L29" s="30">
        <v>40</v>
      </c>
      <c r="M29" s="30">
        <v>20</v>
      </c>
      <c r="N29" s="30">
        <v>20</v>
      </c>
      <c r="O29" s="32">
        <v>20</v>
      </c>
      <c r="P29" s="32">
        <v>20</v>
      </c>
    </row>
    <row r="30" spans="1:26" ht="15.75" customHeight="1">
      <c r="A30" s="29" t="s">
        <v>64</v>
      </c>
      <c r="B30" s="19">
        <f t="shared" si="14"/>
        <v>0</v>
      </c>
      <c r="C30" s="19"/>
      <c r="D30" s="19"/>
      <c r="E30" s="19"/>
      <c r="F30" s="19"/>
      <c r="G30" s="19"/>
      <c r="H30" s="19"/>
      <c r="I30" s="19"/>
      <c r="J30" s="28"/>
      <c r="K30" s="28"/>
      <c r="L30" s="19"/>
      <c r="M30" s="19"/>
      <c r="N30" s="28"/>
    </row>
    <row r="31" spans="1:26" ht="15.75" customHeight="1">
      <c r="A31" s="29" t="s">
        <v>65</v>
      </c>
      <c r="B31" s="19">
        <f t="shared" si="14"/>
        <v>340</v>
      </c>
      <c r="C31" s="19"/>
      <c r="D31" s="19"/>
      <c r="E31" s="19"/>
      <c r="F31" s="19"/>
      <c r="G31" s="19">
        <v>40</v>
      </c>
      <c r="H31" s="19">
        <v>40</v>
      </c>
      <c r="I31" s="19">
        <v>40</v>
      </c>
      <c r="J31" s="19">
        <v>40</v>
      </c>
      <c r="K31" s="19">
        <v>40</v>
      </c>
      <c r="L31" s="28">
        <v>40</v>
      </c>
      <c r="M31" s="28">
        <v>40</v>
      </c>
      <c r="N31" s="28">
        <v>40</v>
      </c>
      <c r="O31" s="32">
        <v>20</v>
      </c>
      <c r="P31" s="32"/>
    </row>
    <row r="32" spans="1:26" ht="15.75" customHeight="1">
      <c r="A32" s="29" t="s">
        <v>66</v>
      </c>
      <c r="B32" s="19">
        <f t="shared" si="14"/>
        <v>220</v>
      </c>
      <c r="C32" s="19"/>
      <c r="D32" s="19"/>
      <c r="E32" s="19"/>
      <c r="F32" s="19"/>
      <c r="G32" s="19">
        <v>40</v>
      </c>
      <c r="H32" s="19">
        <v>40</v>
      </c>
      <c r="I32" s="19">
        <v>40</v>
      </c>
      <c r="J32" s="19">
        <v>40</v>
      </c>
      <c r="K32" s="22">
        <v>20</v>
      </c>
      <c r="L32" s="30">
        <v>20</v>
      </c>
      <c r="M32" s="30">
        <v>20</v>
      </c>
      <c r="N32" s="28"/>
    </row>
    <row r="33" spans="1:21" ht="15.75" customHeight="1">
      <c r="A33" s="29" t="s">
        <v>53</v>
      </c>
      <c r="B33" s="19">
        <f t="shared" si="14"/>
        <v>32</v>
      </c>
      <c r="C33" s="19"/>
      <c r="D33" s="19"/>
      <c r="E33" s="30">
        <v>8</v>
      </c>
      <c r="F33" s="19"/>
      <c r="G33" s="19"/>
      <c r="H33" s="19"/>
      <c r="I33" s="19">
        <v>8</v>
      </c>
      <c r="J33" s="19"/>
      <c r="K33" s="19"/>
      <c r="L33" s="28"/>
      <c r="M33" s="19">
        <v>8</v>
      </c>
      <c r="N33" s="28"/>
      <c r="P33" s="33">
        <v>8</v>
      </c>
    </row>
    <row r="34" spans="1:21" ht="15.75" customHeight="1">
      <c r="A34" s="29" t="s">
        <v>67</v>
      </c>
      <c r="B34" s="19">
        <f>SUM(C34:Z34)</f>
        <v>274</v>
      </c>
      <c r="C34" s="19"/>
      <c r="D34" s="19"/>
      <c r="E34" s="19"/>
      <c r="F34" s="19"/>
      <c r="G34" s="19">
        <v>40</v>
      </c>
      <c r="H34" s="19"/>
      <c r="I34" s="19">
        <v>40</v>
      </c>
      <c r="J34" s="28"/>
      <c r="K34" s="19">
        <v>40</v>
      </c>
      <c r="L34" s="28"/>
      <c r="M34" s="28">
        <v>40</v>
      </c>
      <c r="N34" s="30">
        <v>40</v>
      </c>
      <c r="O34" s="31">
        <v>40</v>
      </c>
      <c r="P34" s="32">
        <v>34</v>
      </c>
      <c r="T34" s="34"/>
      <c r="U34" s="34"/>
    </row>
    <row r="35" spans="1:21" ht="15.75" customHeight="1">
      <c r="A35" s="28"/>
      <c r="B35" s="19">
        <f>SUM(B22:B34)</f>
        <v>3006</v>
      </c>
      <c r="C35" s="19"/>
      <c r="D35" s="19"/>
      <c r="E35" s="19"/>
      <c r="F35" s="19"/>
      <c r="G35" s="19"/>
      <c r="H35" s="28"/>
      <c r="I35" s="19"/>
      <c r="J35" s="19"/>
      <c r="K35" s="19"/>
      <c r="L35" s="28"/>
      <c r="M35" s="28"/>
      <c r="N35" s="28"/>
    </row>
    <row r="36" spans="1:21" ht="15.75" customHeight="1">
      <c r="B36" s="27"/>
      <c r="C36" s="27"/>
      <c r="D36" s="27"/>
      <c r="E36" s="27"/>
      <c r="F36" s="27"/>
      <c r="G36" s="27"/>
      <c r="H36" s="27"/>
      <c r="I36" s="27"/>
      <c r="J36" s="27"/>
      <c r="K36" s="27"/>
    </row>
    <row r="37" spans="1:21" ht="15.75" customHeight="1">
      <c r="B37" s="27"/>
      <c r="C37" s="27"/>
      <c r="D37" s="27"/>
      <c r="E37" s="27"/>
      <c r="F37" s="27"/>
      <c r="G37" s="27"/>
      <c r="H37" s="27"/>
      <c r="I37" s="27"/>
      <c r="J37" s="27"/>
      <c r="K37" s="27"/>
    </row>
    <row r="38" spans="1:21" ht="15.75" customHeight="1">
      <c r="B38" s="27"/>
      <c r="C38" s="27"/>
      <c r="D38" s="27"/>
      <c r="E38" s="27"/>
      <c r="F38" s="27"/>
      <c r="G38" s="27"/>
      <c r="H38" s="27"/>
      <c r="I38" s="27"/>
      <c r="J38" s="27"/>
      <c r="K38" s="27"/>
    </row>
    <row r="39" spans="1:21" ht="15.75" customHeight="1">
      <c r="B39" s="27"/>
      <c r="C39" s="27"/>
      <c r="D39" s="27"/>
      <c r="E39" s="27"/>
      <c r="F39" s="27"/>
      <c r="G39" s="27"/>
      <c r="H39" s="27"/>
      <c r="I39" s="27"/>
      <c r="J39" s="27"/>
      <c r="K39" s="27"/>
    </row>
    <row r="40" spans="1:21" ht="15.75" customHeight="1">
      <c r="B40" s="27"/>
      <c r="C40" s="27"/>
      <c r="D40" s="27"/>
      <c r="E40" s="27"/>
      <c r="F40" s="27"/>
      <c r="G40" s="27"/>
      <c r="H40" s="27"/>
      <c r="I40" s="27"/>
      <c r="J40" s="27"/>
      <c r="K40" s="27"/>
    </row>
    <row r="41" spans="1:21" ht="15.75" customHeight="1">
      <c r="B41" s="27"/>
      <c r="C41" s="27"/>
      <c r="D41" s="27"/>
      <c r="E41" s="27"/>
      <c r="F41" s="27"/>
      <c r="G41" s="27"/>
      <c r="H41" s="27"/>
      <c r="I41" s="27"/>
      <c r="J41" s="27"/>
      <c r="K41" s="27"/>
    </row>
    <row r="42" spans="1:21" ht="15.75" customHeight="1">
      <c r="B42" s="27"/>
      <c r="C42" s="27"/>
      <c r="D42" s="27"/>
      <c r="E42" s="27"/>
      <c r="F42" s="27"/>
      <c r="G42" s="27"/>
      <c r="H42" s="27"/>
      <c r="I42" s="27"/>
      <c r="J42" s="27"/>
      <c r="K42" s="27"/>
    </row>
    <row r="43" spans="1:21" ht="15.75" customHeight="1">
      <c r="B43" s="27"/>
      <c r="C43" s="27"/>
      <c r="D43" s="27"/>
      <c r="E43" s="27"/>
      <c r="F43" s="27"/>
      <c r="G43" s="27"/>
      <c r="H43" s="27"/>
      <c r="I43" s="27"/>
      <c r="J43" s="27"/>
      <c r="K43" s="27"/>
    </row>
    <row r="44" spans="1:21" ht="15.75" customHeight="1">
      <c r="B44" s="27"/>
      <c r="C44" s="27"/>
      <c r="D44" s="27"/>
      <c r="E44" s="27"/>
      <c r="F44" s="27"/>
      <c r="G44" s="27"/>
      <c r="H44" s="27"/>
      <c r="I44" s="27"/>
      <c r="J44" s="27"/>
      <c r="K44" s="27"/>
    </row>
    <row r="45" spans="1:21" ht="15.75" customHeight="1">
      <c r="B45" s="27"/>
      <c r="C45" s="27"/>
      <c r="D45" s="27"/>
      <c r="E45" s="27"/>
      <c r="F45" s="27"/>
      <c r="G45" s="27"/>
      <c r="H45" s="27"/>
      <c r="I45" s="27"/>
      <c r="J45" s="27"/>
      <c r="K45" s="27"/>
    </row>
    <row r="46" spans="1:21" ht="15.75" customHeight="1">
      <c r="B46" s="27"/>
      <c r="C46" s="27"/>
      <c r="D46" s="27"/>
      <c r="E46" s="27"/>
      <c r="F46" s="27"/>
      <c r="G46" s="27"/>
      <c r="H46" s="27"/>
      <c r="I46" s="27"/>
      <c r="J46" s="27"/>
      <c r="K46" s="27"/>
    </row>
    <row r="47" spans="1:21" ht="15.75" customHeight="1">
      <c r="B47" s="27"/>
      <c r="C47" s="27"/>
      <c r="D47" s="27"/>
      <c r="E47" s="27"/>
      <c r="F47" s="27"/>
      <c r="G47" s="27"/>
      <c r="H47" s="27"/>
      <c r="I47" s="27"/>
      <c r="J47" s="27"/>
      <c r="K47" s="27"/>
    </row>
    <row r="48" spans="1:21" ht="15.75" customHeight="1">
      <c r="B48" s="27"/>
      <c r="C48" s="27"/>
      <c r="D48" s="27"/>
      <c r="E48" s="27"/>
      <c r="F48" s="27"/>
      <c r="G48" s="27"/>
      <c r="H48" s="27"/>
      <c r="I48" s="27"/>
      <c r="J48" s="27"/>
      <c r="K48" s="27"/>
    </row>
    <row r="49" spans="2:11" ht="15.75" customHeight="1">
      <c r="B49" s="27"/>
      <c r="C49" s="27"/>
      <c r="D49" s="27"/>
      <c r="E49" s="27"/>
      <c r="F49" s="27"/>
      <c r="G49" s="27"/>
      <c r="H49" s="27"/>
      <c r="I49" s="27"/>
      <c r="J49" s="27"/>
      <c r="K49" s="27"/>
    </row>
    <row r="50" spans="2:11" ht="15.75" customHeight="1">
      <c r="B50" s="27"/>
      <c r="C50" s="27"/>
      <c r="D50" s="27"/>
      <c r="E50" s="27"/>
      <c r="F50" s="27"/>
      <c r="G50" s="27"/>
      <c r="H50" s="27"/>
      <c r="I50" s="27"/>
      <c r="J50" s="27"/>
      <c r="K50" s="27"/>
    </row>
    <row r="51" spans="2:11" ht="15.75" customHeight="1">
      <c r="B51" s="27"/>
      <c r="C51" s="27"/>
      <c r="D51" s="27"/>
      <c r="E51" s="27"/>
      <c r="F51" s="27"/>
      <c r="G51" s="27"/>
      <c r="H51" s="27"/>
      <c r="I51" s="27"/>
      <c r="J51" s="27"/>
      <c r="K51" s="27"/>
    </row>
    <row r="52" spans="2:11" ht="15.75" customHeight="1">
      <c r="B52" s="27"/>
      <c r="C52" s="27"/>
      <c r="D52" s="27"/>
      <c r="E52" s="27"/>
      <c r="F52" s="27"/>
      <c r="G52" s="27"/>
      <c r="H52" s="27"/>
      <c r="I52" s="27"/>
      <c r="J52" s="27"/>
      <c r="K52" s="27"/>
    </row>
    <row r="53" spans="2:11" ht="15.75" customHeight="1">
      <c r="B53" s="27"/>
      <c r="C53" s="27"/>
      <c r="D53" s="27"/>
      <c r="E53" s="27"/>
      <c r="F53" s="27"/>
      <c r="G53" s="27"/>
      <c r="H53" s="27"/>
      <c r="I53" s="27"/>
      <c r="J53" s="27"/>
      <c r="K53" s="27"/>
    </row>
    <row r="54" spans="2:11" ht="15.75" customHeight="1">
      <c r="B54" s="27"/>
      <c r="C54" s="27"/>
      <c r="D54" s="27"/>
      <c r="E54" s="27"/>
      <c r="F54" s="27"/>
      <c r="G54" s="27"/>
      <c r="H54" s="27"/>
      <c r="I54" s="27"/>
      <c r="J54" s="27"/>
      <c r="K54" s="27"/>
    </row>
    <row r="55" spans="2:11" ht="15.75" customHeight="1">
      <c r="B55" s="27"/>
      <c r="C55" s="27"/>
      <c r="D55" s="27"/>
      <c r="E55" s="27"/>
      <c r="F55" s="27"/>
      <c r="G55" s="27"/>
      <c r="H55" s="27"/>
      <c r="I55" s="27"/>
      <c r="J55" s="27"/>
      <c r="K55" s="27"/>
    </row>
    <row r="56" spans="2:11" ht="15.75" customHeight="1">
      <c r="B56" s="27"/>
      <c r="C56" s="27"/>
      <c r="D56" s="27"/>
      <c r="E56" s="27"/>
      <c r="F56" s="27"/>
      <c r="G56" s="27"/>
      <c r="H56" s="27"/>
      <c r="I56" s="27"/>
      <c r="J56" s="27"/>
      <c r="K56" s="27"/>
    </row>
    <row r="57" spans="2:11" ht="15.75" customHeight="1">
      <c r="B57" s="27"/>
      <c r="C57" s="27"/>
      <c r="D57" s="27"/>
      <c r="E57" s="27"/>
      <c r="F57" s="27"/>
      <c r="G57" s="27"/>
      <c r="H57" s="27"/>
      <c r="I57" s="27"/>
      <c r="J57" s="27"/>
      <c r="K57" s="27"/>
    </row>
    <row r="58" spans="2:11" ht="15.75" customHeight="1">
      <c r="B58" s="27"/>
      <c r="C58" s="27"/>
      <c r="D58" s="27"/>
      <c r="E58" s="27"/>
      <c r="F58" s="27"/>
      <c r="G58" s="27"/>
      <c r="H58" s="27"/>
      <c r="I58" s="27"/>
      <c r="J58" s="27"/>
      <c r="K58" s="27"/>
    </row>
    <row r="59" spans="2:11" ht="15.75" customHeight="1">
      <c r="B59" s="27"/>
      <c r="C59" s="27"/>
      <c r="D59" s="27"/>
      <c r="E59" s="27"/>
      <c r="F59" s="27"/>
      <c r="G59" s="27"/>
      <c r="H59" s="27"/>
      <c r="I59" s="27"/>
      <c r="J59" s="27"/>
      <c r="K59" s="27"/>
    </row>
    <row r="60" spans="2:11" ht="15.75" customHeight="1">
      <c r="B60" s="27"/>
      <c r="C60" s="27"/>
      <c r="D60" s="27"/>
      <c r="E60" s="27"/>
      <c r="F60" s="27"/>
      <c r="G60" s="27"/>
      <c r="H60" s="27"/>
      <c r="I60" s="27"/>
      <c r="J60" s="27"/>
      <c r="K60" s="27"/>
    </row>
    <row r="61" spans="2:11" ht="15.75" customHeight="1">
      <c r="B61" s="27"/>
      <c r="C61" s="27"/>
      <c r="D61" s="27"/>
      <c r="E61" s="27"/>
      <c r="F61" s="27"/>
      <c r="G61" s="27"/>
      <c r="H61" s="27"/>
      <c r="I61" s="27"/>
      <c r="J61" s="27"/>
      <c r="K61" s="27"/>
    </row>
    <row r="62" spans="2:11" ht="15.75" customHeight="1">
      <c r="B62" s="27"/>
      <c r="C62" s="27"/>
      <c r="D62" s="27"/>
      <c r="E62" s="27"/>
      <c r="F62" s="27"/>
      <c r="G62" s="27"/>
      <c r="H62" s="27"/>
      <c r="I62" s="27"/>
      <c r="J62" s="27"/>
      <c r="K62" s="27"/>
    </row>
    <row r="63" spans="2:11" ht="15.75" customHeight="1">
      <c r="B63" s="27"/>
      <c r="C63" s="27"/>
      <c r="D63" s="27"/>
      <c r="E63" s="27"/>
      <c r="F63" s="27"/>
      <c r="G63" s="27"/>
      <c r="H63" s="27"/>
      <c r="I63" s="27"/>
      <c r="J63" s="27"/>
      <c r="K63" s="27"/>
    </row>
    <row r="64" spans="2:11" ht="15.75" customHeight="1">
      <c r="B64" s="27"/>
      <c r="C64" s="27"/>
      <c r="D64" s="27"/>
      <c r="E64" s="27"/>
      <c r="F64" s="27"/>
      <c r="G64" s="27"/>
      <c r="H64" s="27"/>
      <c r="I64" s="27"/>
      <c r="J64" s="27"/>
      <c r="K64" s="27"/>
    </row>
    <row r="65" spans="2:11" ht="15.75" customHeight="1">
      <c r="B65" s="27"/>
      <c r="C65" s="27"/>
      <c r="D65" s="27"/>
      <c r="E65" s="27"/>
      <c r="F65" s="27"/>
      <c r="G65" s="27"/>
      <c r="H65" s="27"/>
      <c r="I65" s="27"/>
      <c r="J65" s="27"/>
      <c r="K65" s="27"/>
    </row>
    <row r="66" spans="2:11" ht="15.75" customHeight="1">
      <c r="B66" s="27"/>
      <c r="C66" s="27"/>
      <c r="D66" s="27"/>
      <c r="E66" s="27"/>
      <c r="F66" s="27"/>
      <c r="G66" s="27"/>
      <c r="H66" s="27"/>
      <c r="I66" s="27"/>
      <c r="J66" s="27"/>
      <c r="K66" s="27"/>
    </row>
    <row r="67" spans="2:11" ht="15.75" customHeight="1">
      <c r="B67" s="27"/>
      <c r="C67" s="27"/>
      <c r="D67" s="27"/>
      <c r="E67" s="27"/>
      <c r="F67" s="27"/>
      <c r="G67" s="27"/>
      <c r="H67" s="27"/>
      <c r="I67" s="27"/>
      <c r="J67" s="27"/>
      <c r="K67" s="27"/>
    </row>
    <row r="68" spans="2:11" ht="15.75" customHeight="1">
      <c r="B68" s="27"/>
      <c r="C68" s="27"/>
      <c r="D68" s="27"/>
      <c r="E68" s="27"/>
      <c r="F68" s="27"/>
      <c r="G68" s="27"/>
      <c r="H68" s="27"/>
      <c r="I68" s="27"/>
      <c r="J68" s="27"/>
      <c r="K68" s="27"/>
    </row>
    <row r="69" spans="2:11" ht="15.75" customHeight="1">
      <c r="B69" s="27"/>
      <c r="C69" s="27"/>
      <c r="D69" s="27"/>
      <c r="E69" s="27"/>
      <c r="F69" s="27"/>
      <c r="G69" s="27"/>
      <c r="H69" s="27"/>
      <c r="I69" s="27"/>
      <c r="J69" s="27"/>
      <c r="K69" s="27"/>
    </row>
    <row r="70" spans="2:11" ht="15.75" customHeight="1">
      <c r="B70" s="27"/>
      <c r="C70" s="27"/>
      <c r="D70" s="27"/>
      <c r="E70" s="27"/>
      <c r="F70" s="27"/>
      <c r="G70" s="27"/>
      <c r="H70" s="27"/>
      <c r="I70" s="27"/>
      <c r="J70" s="27"/>
      <c r="K70" s="27"/>
    </row>
    <row r="71" spans="2:11" ht="15.75" customHeight="1">
      <c r="B71" s="27"/>
      <c r="C71" s="27"/>
      <c r="D71" s="27"/>
      <c r="E71" s="27"/>
      <c r="F71" s="27"/>
      <c r="G71" s="27"/>
      <c r="H71" s="27"/>
      <c r="I71" s="27"/>
      <c r="J71" s="27"/>
      <c r="K71" s="27"/>
    </row>
    <row r="72" spans="2:11" ht="15.75" customHeight="1">
      <c r="B72" s="27"/>
      <c r="C72" s="27"/>
      <c r="D72" s="27"/>
      <c r="E72" s="27"/>
      <c r="F72" s="27"/>
      <c r="G72" s="27"/>
      <c r="H72" s="27"/>
      <c r="I72" s="27"/>
      <c r="J72" s="27"/>
      <c r="K72" s="27"/>
    </row>
    <row r="73" spans="2:11" ht="15.75" customHeight="1">
      <c r="B73" s="27"/>
      <c r="C73" s="27"/>
      <c r="D73" s="27"/>
      <c r="E73" s="27"/>
      <c r="F73" s="27"/>
      <c r="G73" s="27"/>
      <c r="H73" s="27"/>
      <c r="I73" s="27"/>
      <c r="J73" s="27"/>
      <c r="K73" s="27"/>
    </row>
    <row r="74" spans="2:11" ht="15.75" customHeight="1">
      <c r="B74" s="27"/>
      <c r="C74" s="27"/>
      <c r="D74" s="27"/>
      <c r="E74" s="27"/>
      <c r="F74" s="27"/>
      <c r="G74" s="27"/>
      <c r="H74" s="27"/>
      <c r="I74" s="27"/>
      <c r="J74" s="27"/>
      <c r="K74" s="27"/>
    </row>
    <row r="75" spans="2:11" ht="15.75" customHeight="1">
      <c r="B75" s="27"/>
      <c r="C75" s="27"/>
      <c r="D75" s="27"/>
      <c r="E75" s="27"/>
      <c r="F75" s="27"/>
      <c r="G75" s="27"/>
      <c r="H75" s="27"/>
      <c r="I75" s="27"/>
      <c r="J75" s="27"/>
      <c r="K75" s="27"/>
    </row>
    <row r="76" spans="2:11" ht="15.75" customHeight="1">
      <c r="B76" s="27"/>
      <c r="C76" s="27"/>
      <c r="D76" s="27"/>
      <c r="E76" s="27"/>
      <c r="F76" s="27"/>
      <c r="G76" s="27"/>
      <c r="H76" s="27"/>
      <c r="I76" s="27"/>
      <c r="J76" s="27"/>
      <c r="K76" s="27"/>
    </row>
    <row r="77" spans="2:11" ht="15.75" customHeight="1">
      <c r="B77" s="27"/>
      <c r="C77" s="27"/>
      <c r="D77" s="27"/>
      <c r="E77" s="27"/>
      <c r="F77" s="27"/>
      <c r="G77" s="27"/>
      <c r="H77" s="27"/>
      <c r="I77" s="27"/>
      <c r="J77" s="27"/>
      <c r="K77" s="27"/>
    </row>
    <row r="78" spans="2:11" ht="15.75" customHeight="1">
      <c r="B78" s="27"/>
      <c r="C78" s="27"/>
      <c r="D78" s="27"/>
      <c r="E78" s="27"/>
      <c r="F78" s="27"/>
      <c r="G78" s="27"/>
      <c r="H78" s="27"/>
      <c r="I78" s="27"/>
      <c r="J78" s="27"/>
      <c r="K78" s="27"/>
    </row>
    <row r="79" spans="2:11" ht="15.75" customHeight="1">
      <c r="B79" s="27"/>
      <c r="C79" s="27"/>
      <c r="D79" s="27"/>
      <c r="E79" s="27"/>
      <c r="F79" s="27"/>
      <c r="G79" s="27"/>
      <c r="H79" s="27"/>
      <c r="I79" s="27"/>
      <c r="J79" s="27"/>
      <c r="K79" s="27"/>
    </row>
    <row r="80" spans="2:11" ht="15.75" customHeight="1">
      <c r="B80" s="27"/>
      <c r="C80" s="27"/>
      <c r="D80" s="27"/>
      <c r="E80" s="27"/>
      <c r="F80" s="27"/>
      <c r="G80" s="27"/>
      <c r="H80" s="27"/>
      <c r="I80" s="27"/>
      <c r="J80" s="27"/>
      <c r="K80" s="27"/>
    </row>
    <row r="81" spans="2:11" ht="15.75" customHeight="1">
      <c r="B81" s="27"/>
      <c r="C81" s="27"/>
      <c r="D81" s="27"/>
      <c r="E81" s="27"/>
      <c r="F81" s="27"/>
      <c r="G81" s="27"/>
      <c r="H81" s="27"/>
      <c r="I81" s="27"/>
      <c r="J81" s="27"/>
      <c r="K81" s="27"/>
    </row>
    <row r="82" spans="2:11" ht="15.75" customHeight="1">
      <c r="B82" s="27"/>
      <c r="C82" s="27"/>
      <c r="D82" s="27"/>
      <c r="E82" s="27"/>
      <c r="F82" s="27"/>
      <c r="G82" s="27"/>
      <c r="H82" s="27"/>
      <c r="I82" s="27"/>
      <c r="J82" s="27"/>
      <c r="K82" s="27"/>
    </row>
    <row r="83" spans="2:11" ht="15.75" customHeight="1">
      <c r="B83" s="27"/>
      <c r="C83" s="27"/>
      <c r="D83" s="27"/>
      <c r="E83" s="27"/>
      <c r="F83" s="27"/>
      <c r="G83" s="27"/>
      <c r="H83" s="27"/>
      <c r="I83" s="27"/>
      <c r="J83" s="27"/>
      <c r="K83" s="27"/>
    </row>
    <row r="84" spans="2:11" ht="15.75" customHeight="1">
      <c r="B84" s="27"/>
      <c r="C84" s="27"/>
      <c r="D84" s="27"/>
      <c r="E84" s="27"/>
      <c r="F84" s="27"/>
      <c r="G84" s="27"/>
      <c r="H84" s="27"/>
      <c r="I84" s="27"/>
      <c r="J84" s="27"/>
      <c r="K84" s="27"/>
    </row>
    <row r="85" spans="2:11" ht="15.75" customHeight="1">
      <c r="B85" s="27"/>
      <c r="C85" s="27"/>
      <c r="D85" s="27"/>
      <c r="E85" s="27"/>
      <c r="F85" s="27"/>
      <c r="G85" s="27"/>
      <c r="H85" s="27"/>
      <c r="I85" s="27"/>
      <c r="J85" s="27"/>
      <c r="K85" s="27"/>
    </row>
    <row r="86" spans="2:11" ht="15.75" customHeight="1">
      <c r="B86" s="27"/>
      <c r="C86" s="27"/>
      <c r="D86" s="27"/>
      <c r="E86" s="27"/>
      <c r="F86" s="27"/>
      <c r="G86" s="27"/>
      <c r="H86" s="27"/>
      <c r="I86" s="27"/>
      <c r="J86" s="27"/>
      <c r="K86" s="27"/>
    </row>
    <row r="87" spans="2:11" ht="15.75" customHeight="1">
      <c r="B87" s="27"/>
      <c r="C87" s="27"/>
      <c r="D87" s="27"/>
      <c r="E87" s="27"/>
      <c r="F87" s="27"/>
      <c r="G87" s="27"/>
      <c r="H87" s="27"/>
      <c r="I87" s="27"/>
      <c r="J87" s="27"/>
      <c r="K87" s="27"/>
    </row>
    <row r="88" spans="2:11" ht="15.75" customHeight="1">
      <c r="B88" s="27"/>
      <c r="C88" s="27"/>
      <c r="D88" s="27"/>
      <c r="E88" s="27"/>
      <c r="F88" s="27"/>
      <c r="G88" s="27"/>
      <c r="H88" s="27"/>
      <c r="I88" s="27"/>
      <c r="J88" s="27"/>
      <c r="K88" s="27"/>
    </row>
    <row r="89" spans="2:11" ht="15.75" customHeight="1">
      <c r="B89" s="27"/>
      <c r="C89" s="27"/>
      <c r="D89" s="27"/>
      <c r="E89" s="27"/>
      <c r="F89" s="27"/>
      <c r="G89" s="27"/>
      <c r="H89" s="27"/>
      <c r="I89" s="27"/>
      <c r="J89" s="27"/>
      <c r="K89" s="27"/>
    </row>
    <row r="90" spans="2:11" ht="15.75" customHeight="1">
      <c r="B90" s="27"/>
      <c r="C90" s="27"/>
      <c r="D90" s="27"/>
      <c r="E90" s="27"/>
      <c r="F90" s="27"/>
      <c r="G90" s="27"/>
      <c r="H90" s="27"/>
      <c r="I90" s="27"/>
      <c r="J90" s="27"/>
      <c r="K90" s="27"/>
    </row>
    <row r="91" spans="2:11" ht="15.75" customHeight="1">
      <c r="B91" s="27"/>
      <c r="C91" s="27"/>
      <c r="D91" s="27"/>
      <c r="E91" s="27"/>
      <c r="F91" s="27"/>
      <c r="G91" s="27"/>
      <c r="H91" s="27"/>
      <c r="I91" s="27"/>
      <c r="J91" s="27"/>
      <c r="K91" s="27"/>
    </row>
    <row r="92" spans="2:11" ht="15.75" customHeight="1">
      <c r="B92" s="27"/>
      <c r="C92" s="27"/>
      <c r="D92" s="27"/>
      <c r="E92" s="27"/>
      <c r="F92" s="27"/>
      <c r="G92" s="27"/>
      <c r="H92" s="27"/>
      <c r="I92" s="27"/>
      <c r="J92" s="27"/>
      <c r="K92" s="27"/>
    </row>
    <row r="93" spans="2:11" ht="15.75" customHeight="1">
      <c r="B93" s="27"/>
      <c r="C93" s="27"/>
      <c r="D93" s="27"/>
      <c r="E93" s="27"/>
      <c r="F93" s="27"/>
      <c r="G93" s="27"/>
      <c r="H93" s="27"/>
      <c r="I93" s="27"/>
      <c r="J93" s="27"/>
      <c r="K93" s="27"/>
    </row>
    <row r="94" spans="2:11" ht="15.75" customHeight="1">
      <c r="B94" s="27"/>
      <c r="C94" s="27"/>
      <c r="D94" s="27"/>
      <c r="E94" s="27"/>
      <c r="F94" s="27"/>
      <c r="G94" s="27"/>
      <c r="H94" s="27"/>
      <c r="I94" s="27"/>
      <c r="J94" s="27"/>
      <c r="K94" s="27"/>
    </row>
    <row r="95" spans="2:11" ht="15.75" customHeight="1">
      <c r="B95" s="27"/>
      <c r="C95" s="27"/>
      <c r="D95" s="27"/>
      <c r="E95" s="27"/>
      <c r="F95" s="27"/>
      <c r="G95" s="27"/>
      <c r="H95" s="27"/>
      <c r="I95" s="27"/>
      <c r="J95" s="27"/>
      <c r="K95" s="27"/>
    </row>
    <row r="96" spans="2:11" ht="15.75" customHeight="1">
      <c r="B96" s="27"/>
      <c r="C96" s="27"/>
      <c r="D96" s="27"/>
      <c r="E96" s="27"/>
      <c r="F96" s="27"/>
      <c r="G96" s="27"/>
      <c r="H96" s="27"/>
      <c r="I96" s="27"/>
      <c r="J96" s="27"/>
      <c r="K96" s="27"/>
    </row>
    <row r="97" spans="2:11" ht="15.75" customHeight="1">
      <c r="B97" s="27"/>
      <c r="C97" s="27"/>
      <c r="D97" s="27"/>
      <c r="E97" s="27"/>
      <c r="F97" s="27"/>
      <c r="G97" s="27"/>
      <c r="H97" s="27"/>
      <c r="I97" s="27"/>
      <c r="J97" s="27"/>
      <c r="K97" s="27"/>
    </row>
    <row r="98" spans="2:11" ht="15.75" customHeight="1">
      <c r="B98" s="27"/>
      <c r="C98" s="27"/>
      <c r="D98" s="27"/>
      <c r="E98" s="27"/>
      <c r="F98" s="27"/>
      <c r="G98" s="27"/>
      <c r="H98" s="27"/>
      <c r="I98" s="27"/>
      <c r="J98" s="27"/>
      <c r="K98" s="27"/>
    </row>
    <row r="99" spans="2:11" ht="15.75" customHeight="1">
      <c r="B99" s="27"/>
      <c r="C99" s="27"/>
      <c r="D99" s="27"/>
      <c r="E99" s="27"/>
      <c r="F99" s="27"/>
      <c r="G99" s="27"/>
      <c r="H99" s="27"/>
      <c r="I99" s="27"/>
      <c r="J99" s="27"/>
      <c r="K99" s="27"/>
    </row>
    <row r="100" spans="2:11" ht="15.75" customHeight="1">
      <c r="B100" s="27"/>
      <c r="C100" s="27"/>
      <c r="D100" s="27"/>
      <c r="E100" s="27"/>
      <c r="F100" s="27"/>
      <c r="G100" s="27"/>
      <c r="H100" s="27"/>
      <c r="I100" s="27"/>
      <c r="J100" s="27"/>
      <c r="K100" s="27"/>
    </row>
    <row r="101" spans="2:11" ht="15.75" customHeight="1">
      <c r="B101" s="27"/>
      <c r="C101" s="27"/>
      <c r="D101" s="27"/>
      <c r="E101" s="27"/>
      <c r="F101" s="27"/>
      <c r="G101" s="27"/>
      <c r="H101" s="27"/>
      <c r="I101" s="27"/>
      <c r="J101" s="27"/>
      <c r="K101" s="27"/>
    </row>
    <row r="102" spans="2:11" ht="15.75" customHeight="1">
      <c r="B102" s="27"/>
      <c r="C102" s="27"/>
      <c r="D102" s="27"/>
      <c r="E102" s="27"/>
      <c r="F102" s="27"/>
      <c r="G102" s="27"/>
      <c r="H102" s="27"/>
      <c r="I102" s="27"/>
      <c r="J102" s="27"/>
      <c r="K102" s="27"/>
    </row>
    <row r="103" spans="2:11" ht="15.75" customHeight="1">
      <c r="B103" s="27"/>
      <c r="C103" s="27"/>
      <c r="D103" s="27"/>
      <c r="E103" s="27"/>
      <c r="F103" s="27"/>
      <c r="G103" s="27"/>
      <c r="H103" s="27"/>
      <c r="I103" s="27"/>
      <c r="J103" s="27"/>
      <c r="K103" s="27"/>
    </row>
    <row r="104" spans="2:11" ht="15.75" customHeight="1">
      <c r="B104" s="27"/>
      <c r="C104" s="27"/>
      <c r="D104" s="27"/>
      <c r="E104" s="27"/>
      <c r="F104" s="27"/>
      <c r="G104" s="27"/>
      <c r="H104" s="27"/>
      <c r="I104" s="27"/>
      <c r="J104" s="27"/>
      <c r="K104" s="27"/>
    </row>
    <row r="105" spans="2:11" ht="15.75" customHeight="1">
      <c r="B105" s="27"/>
      <c r="C105" s="27"/>
      <c r="D105" s="27"/>
      <c r="E105" s="27"/>
      <c r="F105" s="27"/>
      <c r="G105" s="27"/>
      <c r="H105" s="27"/>
      <c r="I105" s="27"/>
      <c r="J105" s="27"/>
      <c r="K105" s="27"/>
    </row>
    <row r="106" spans="2:11" ht="15.75" customHeight="1">
      <c r="B106" s="27"/>
      <c r="C106" s="27"/>
      <c r="D106" s="27"/>
      <c r="E106" s="27"/>
      <c r="F106" s="27"/>
      <c r="G106" s="27"/>
      <c r="H106" s="27"/>
      <c r="I106" s="27"/>
      <c r="J106" s="27"/>
      <c r="K106" s="27"/>
    </row>
    <row r="107" spans="2:11" ht="15.75" customHeight="1">
      <c r="B107" s="27"/>
      <c r="C107" s="27"/>
      <c r="D107" s="27"/>
      <c r="E107" s="27"/>
      <c r="F107" s="27"/>
      <c r="G107" s="27"/>
      <c r="H107" s="27"/>
      <c r="I107" s="27"/>
      <c r="J107" s="27"/>
      <c r="K107" s="27"/>
    </row>
    <row r="108" spans="2:11" ht="15.75" customHeight="1">
      <c r="B108" s="27"/>
      <c r="C108" s="27"/>
      <c r="D108" s="27"/>
      <c r="E108" s="27"/>
      <c r="F108" s="27"/>
      <c r="G108" s="27"/>
      <c r="H108" s="27"/>
      <c r="I108" s="27"/>
      <c r="J108" s="27"/>
      <c r="K108" s="27"/>
    </row>
    <row r="109" spans="2:11" ht="15.75" customHeight="1">
      <c r="B109" s="27"/>
      <c r="C109" s="27"/>
      <c r="D109" s="27"/>
      <c r="E109" s="27"/>
      <c r="F109" s="27"/>
      <c r="G109" s="27"/>
      <c r="H109" s="27"/>
      <c r="I109" s="27"/>
      <c r="J109" s="27"/>
      <c r="K109" s="27"/>
    </row>
    <row r="110" spans="2:11" ht="15.75" customHeight="1">
      <c r="B110" s="27"/>
      <c r="C110" s="27"/>
      <c r="D110" s="27"/>
      <c r="E110" s="27"/>
      <c r="F110" s="27"/>
      <c r="G110" s="27"/>
      <c r="H110" s="27"/>
      <c r="I110" s="27"/>
      <c r="J110" s="27"/>
      <c r="K110" s="27"/>
    </row>
    <row r="111" spans="2:11" ht="15.75" customHeight="1">
      <c r="B111" s="27"/>
      <c r="C111" s="27"/>
      <c r="D111" s="27"/>
      <c r="E111" s="27"/>
      <c r="F111" s="27"/>
      <c r="G111" s="27"/>
      <c r="H111" s="27"/>
      <c r="I111" s="27"/>
      <c r="J111" s="27"/>
      <c r="K111" s="27"/>
    </row>
    <row r="112" spans="2:11" ht="15.75" customHeight="1">
      <c r="B112" s="27"/>
      <c r="C112" s="27"/>
      <c r="D112" s="27"/>
      <c r="E112" s="27"/>
      <c r="F112" s="27"/>
      <c r="G112" s="27"/>
      <c r="H112" s="27"/>
      <c r="I112" s="27"/>
      <c r="J112" s="27"/>
      <c r="K112" s="27"/>
    </row>
    <row r="113" spans="2:11" ht="15.75" customHeight="1">
      <c r="B113" s="27"/>
      <c r="C113" s="27"/>
      <c r="D113" s="27"/>
      <c r="E113" s="27"/>
      <c r="F113" s="27"/>
      <c r="G113" s="27"/>
      <c r="H113" s="27"/>
      <c r="I113" s="27"/>
      <c r="J113" s="27"/>
      <c r="K113" s="27"/>
    </row>
    <row r="114" spans="2:11" ht="15.75" customHeight="1">
      <c r="B114" s="27"/>
      <c r="C114" s="27"/>
      <c r="D114" s="27"/>
      <c r="E114" s="27"/>
      <c r="F114" s="27"/>
      <c r="G114" s="27"/>
      <c r="H114" s="27"/>
      <c r="I114" s="27"/>
      <c r="J114" s="27"/>
      <c r="K114" s="27"/>
    </row>
    <row r="115" spans="2:11" ht="15.75" customHeight="1">
      <c r="B115" s="27"/>
      <c r="C115" s="27"/>
      <c r="D115" s="27"/>
      <c r="E115" s="27"/>
      <c r="F115" s="27"/>
      <c r="G115" s="27"/>
      <c r="H115" s="27"/>
      <c r="I115" s="27"/>
      <c r="J115" s="27"/>
      <c r="K115" s="27"/>
    </row>
    <row r="116" spans="2:11" ht="15.75" customHeight="1">
      <c r="B116" s="27"/>
      <c r="C116" s="27"/>
      <c r="D116" s="27"/>
      <c r="E116" s="27"/>
      <c r="F116" s="27"/>
      <c r="G116" s="27"/>
      <c r="H116" s="27"/>
      <c r="I116" s="27"/>
      <c r="J116" s="27"/>
      <c r="K116" s="27"/>
    </row>
    <row r="117" spans="2:11" ht="15.75" customHeight="1">
      <c r="B117" s="27"/>
      <c r="C117" s="27"/>
      <c r="D117" s="27"/>
      <c r="E117" s="27"/>
      <c r="F117" s="27"/>
      <c r="G117" s="27"/>
      <c r="H117" s="27"/>
      <c r="I117" s="27"/>
      <c r="J117" s="27"/>
      <c r="K117" s="27"/>
    </row>
    <row r="118" spans="2:11" ht="15.75" customHeight="1">
      <c r="B118" s="27"/>
      <c r="C118" s="27"/>
      <c r="D118" s="27"/>
      <c r="E118" s="27"/>
      <c r="F118" s="27"/>
      <c r="G118" s="27"/>
      <c r="H118" s="27"/>
      <c r="I118" s="27"/>
      <c r="J118" s="27"/>
      <c r="K118" s="27"/>
    </row>
    <row r="119" spans="2:11" ht="15.75" customHeight="1">
      <c r="B119" s="27"/>
      <c r="C119" s="27"/>
      <c r="D119" s="27"/>
      <c r="E119" s="27"/>
      <c r="F119" s="27"/>
      <c r="G119" s="27"/>
      <c r="H119" s="27"/>
      <c r="I119" s="27"/>
      <c r="J119" s="27"/>
      <c r="K119" s="27"/>
    </row>
    <row r="120" spans="2:11" ht="15.75" customHeight="1">
      <c r="B120" s="27"/>
      <c r="C120" s="27"/>
      <c r="D120" s="27"/>
      <c r="E120" s="27"/>
      <c r="F120" s="27"/>
      <c r="G120" s="27"/>
      <c r="H120" s="27"/>
      <c r="I120" s="27"/>
      <c r="J120" s="27"/>
      <c r="K120" s="27"/>
    </row>
    <row r="121" spans="2:11" ht="15.75" customHeight="1">
      <c r="B121" s="27"/>
      <c r="C121" s="27"/>
      <c r="D121" s="27"/>
      <c r="E121" s="27"/>
      <c r="F121" s="27"/>
      <c r="G121" s="27"/>
      <c r="H121" s="27"/>
      <c r="I121" s="27"/>
      <c r="J121" s="27"/>
      <c r="K121" s="27"/>
    </row>
    <row r="122" spans="2:11" ht="15.75" customHeight="1">
      <c r="B122" s="27"/>
      <c r="C122" s="27"/>
      <c r="D122" s="27"/>
      <c r="E122" s="27"/>
      <c r="F122" s="27"/>
      <c r="G122" s="27"/>
      <c r="H122" s="27"/>
      <c r="I122" s="27"/>
      <c r="J122" s="27"/>
      <c r="K122" s="27"/>
    </row>
    <row r="123" spans="2:11" ht="15.75" customHeight="1">
      <c r="B123" s="27"/>
      <c r="C123" s="27"/>
      <c r="D123" s="27"/>
      <c r="E123" s="27"/>
      <c r="F123" s="27"/>
      <c r="G123" s="27"/>
      <c r="H123" s="27"/>
      <c r="I123" s="27"/>
      <c r="J123" s="27"/>
      <c r="K123" s="27"/>
    </row>
    <row r="124" spans="2:11" ht="15.75" customHeight="1">
      <c r="B124" s="27"/>
      <c r="C124" s="27"/>
      <c r="D124" s="27"/>
      <c r="E124" s="27"/>
      <c r="F124" s="27"/>
      <c r="G124" s="27"/>
      <c r="H124" s="27"/>
      <c r="I124" s="27"/>
      <c r="J124" s="27"/>
      <c r="K124" s="27"/>
    </row>
    <row r="125" spans="2:11" ht="15.75" customHeight="1">
      <c r="B125" s="27"/>
      <c r="C125" s="27"/>
      <c r="D125" s="27"/>
      <c r="E125" s="27"/>
      <c r="F125" s="27"/>
      <c r="G125" s="27"/>
      <c r="H125" s="27"/>
      <c r="I125" s="27"/>
      <c r="J125" s="27"/>
      <c r="K125" s="27"/>
    </row>
    <row r="126" spans="2:11" ht="15.75" customHeight="1">
      <c r="B126" s="27"/>
      <c r="C126" s="27"/>
      <c r="D126" s="27"/>
      <c r="E126" s="27"/>
      <c r="F126" s="27"/>
      <c r="G126" s="27"/>
      <c r="H126" s="27"/>
      <c r="I126" s="27"/>
      <c r="J126" s="27"/>
      <c r="K126" s="27"/>
    </row>
    <row r="127" spans="2:11" ht="15.75" customHeight="1">
      <c r="B127" s="27"/>
      <c r="C127" s="27"/>
      <c r="D127" s="27"/>
      <c r="E127" s="27"/>
      <c r="F127" s="27"/>
      <c r="G127" s="27"/>
      <c r="H127" s="27"/>
      <c r="I127" s="27"/>
      <c r="J127" s="27"/>
      <c r="K127" s="27"/>
    </row>
    <row r="128" spans="2:11" ht="15.75" customHeight="1">
      <c r="B128" s="27"/>
      <c r="C128" s="27"/>
      <c r="D128" s="27"/>
      <c r="E128" s="27"/>
      <c r="F128" s="27"/>
      <c r="G128" s="27"/>
      <c r="H128" s="27"/>
      <c r="I128" s="27"/>
      <c r="J128" s="27"/>
      <c r="K128" s="27"/>
    </row>
    <row r="129" spans="2:11" ht="15.75" customHeight="1">
      <c r="B129" s="27"/>
      <c r="C129" s="27"/>
      <c r="D129" s="27"/>
      <c r="E129" s="27"/>
      <c r="F129" s="27"/>
      <c r="G129" s="27"/>
      <c r="H129" s="27"/>
      <c r="I129" s="27"/>
      <c r="J129" s="27"/>
      <c r="K129" s="27"/>
    </row>
    <row r="130" spans="2:11" ht="15.75" customHeight="1">
      <c r="B130" s="27"/>
      <c r="C130" s="27"/>
      <c r="D130" s="27"/>
      <c r="E130" s="27"/>
      <c r="F130" s="27"/>
      <c r="G130" s="27"/>
      <c r="H130" s="27"/>
      <c r="I130" s="27"/>
      <c r="J130" s="27"/>
      <c r="K130" s="27"/>
    </row>
    <row r="131" spans="2:11" ht="15.75" customHeight="1">
      <c r="B131" s="27"/>
      <c r="C131" s="27"/>
      <c r="D131" s="27"/>
      <c r="E131" s="27"/>
      <c r="F131" s="27"/>
      <c r="G131" s="27"/>
      <c r="H131" s="27"/>
      <c r="I131" s="27"/>
      <c r="J131" s="27"/>
      <c r="K131" s="27"/>
    </row>
    <row r="132" spans="2:11" ht="15.75" customHeight="1">
      <c r="B132" s="27"/>
      <c r="C132" s="27"/>
      <c r="D132" s="27"/>
      <c r="E132" s="27"/>
      <c r="F132" s="27"/>
      <c r="G132" s="27"/>
      <c r="H132" s="27"/>
      <c r="I132" s="27"/>
      <c r="J132" s="27"/>
      <c r="K132" s="27"/>
    </row>
    <row r="133" spans="2:11" ht="15.75" customHeight="1">
      <c r="B133" s="27"/>
      <c r="C133" s="27"/>
      <c r="D133" s="27"/>
      <c r="E133" s="27"/>
      <c r="F133" s="27"/>
      <c r="G133" s="27"/>
      <c r="H133" s="27"/>
      <c r="I133" s="27"/>
      <c r="J133" s="27"/>
      <c r="K133" s="27"/>
    </row>
    <row r="134" spans="2:11" ht="15.75" customHeight="1">
      <c r="B134" s="27"/>
      <c r="C134" s="27"/>
      <c r="D134" s="27"/>
      <c r="E134" s="27"/>
      <c r="F134" s="27"/>
      <c r="G134" s="27"/>
      <c r="H134" s="27"/>
      <c r="I134" s="27"/>
      <c r="J134" s="27"/>
      <c r="K134" s="27"/>
    </row>
    <row r="135" spans="2:11" ht="15.75" customHeight="1">
      <c r="B135" s="27"/>
      <c r="C135" s="27"/>
      <c r="D135" s="27"/>
      <c r="E135" s="27"/>
      <c r="F135" s="27"/>
      <c r="G135" s="27"/>
      <c r="H135" s="27"/>
      <c r="I135" s="27"/>
      <c r="J135" s="27"/>
      <c r="K135" s="27"/>
    </row>
    <row r="136" spans="2:11" ht="15.75" customHeight="1">
      <c r="B136" s="27"/>
      <c r="C136" s="27"/>
      <c r="D136" s="27"/>
      <c r="E136" s="27"/>
      <c r="F136" s="27"/>
      <c r="G136" s="27"/>
      <c r="H136" s="27"/>
      <c r="I136" s="27"/>
      <c r="J136" s="27"/>
      <c r="K136" s="27"/>
    </row>
    <row r="137" spans="2:11" ht="15.75" customHeight="1">
      <c r="B137" s="27"/>
      <c r="C137" s="27"/>
      <c r="D137" s="27"/>
      <c r="E137" s="27"/>
      <c r="F137" s="27"/>
      <c r="G137" s="27"/>
      <c r="H137" s="27"/>
      <c r="I137" s="27"/>
      <c r="J137" s="27"/>
      <c r="K137" s="27"/>
    </row>
    <row r="138" spans="2:11" ht="15.75" customHeight="1">
      <c r="B138" s="27"/>
      <c r="C138" s="27"/>
      <c r="D138" s="27"/>
      <c r="E138" s="27"/>
      <c r="F138" s="27"/>
      <c r="G138" s="27"/>
      <c r="H138" s="27"/>
      <c r="I138" s="27"/>
      <c r="J138" s="27"/>
      <c r="K138" s="27"/>
    </row>
    <row r="139" spans="2:11" ht="15.75" customHeight="1">
      <c r="B139" s="27"/>
      <c r="C139" s="27"/>
      <c r="D139" s="27"/>
      <c r="E139" s="27"/>
      <c r="F139" s="27"/>
      <c r="G139" s="27"/>
      <c r="H139" s="27"/>
      <c r="I139" s="27"/>
      <c r="J139" s="27"/>
      <c r="K139" s="27"/>
    </row>
    <row r="140" spans="2:11" ht="15.75" customHeight="1">
      <c r="B140" s="27"/>
      <c r="C140" s="27"/>
      <c r="D140" s="27"/>
      <c r="E140" s="27"/>
      <c r="F140" s="27"/>
      <c r="G140" s="27"/>
      <c r="H140" s="27"/>
      <c r="I140" s="27"/>
      <c r="J140" s="27"/>
      <c r="K140" s="27"/>
    </row>
    <row r="141" spans="2:11" ht="15.75" customHeight="1">
      <c r="B141" s="27"/>
      <c r="C141" s="27"/>
      <c r="D141" s="27"/>
      <c r="E141" s="27"/>
      <c r="F141" s="27"/>
      <c r="G141" s="27"/>
      <c r="H141" s="27"/>
      <c r="I141" s="27"/>
      <c r="J141" s="27"/>
      <c r="K141" s="27"/>
    </row>
    <row r="142" spans="2:11" ht="15.75" customHeight="1">
      <c r="B142" s="27"/>
      <c r="C142" s="27"/>
      <c r="D142" s="27"/>
      <c r="E142" s="27"/>
      <c r="F142" s="27"/>
      <c r="G142" s="27"/>
      <c r="H142" s="27"/>
      <c r="I142" s="27"/>
      <c r="J142" s="27"/>
      <c r="K142" s="27"/>
    </row>
    <row r="143" spans="2:11" ht="15.75" customHeight="1">
      <c r="B143" s="27"/>
      <c r="C143" s="27"/>
      <c r="D143" s="27"/>
      <c r="E143" s="27"/>
      <c r="F143" s="27"/>
      <c r="G143" s="27"/>
      <c r="H143" s="27"/>
      <c r="I143" s="27"/>
      <c r="J143" s="27"/>
      <c r="K143" s="27"/>
    </row>
    <row r="144" spans="2:11" ht="15.75" customHeight="1">
      <c r="B144" s="27"/>
      <c r="C144" s="27"/>
      <c r="D144" s="27"/>
      <c r="E144" s="27"/>
      <c r="F144" s="27"/>
      <c r="G144" s="27"/>
      <c r="H144" s="27"/>
      <c r="I144" s="27"/>
      <c r="J144" s="27"/>
      <c r="K144" s="27"/>
    </row>
    <row r="145" spans="2:11" ht="15.75" customHeight="1">
      <c r="B145" s="27"/>
      <c r="C145" s="27"/>
      <c r="D145" s="27"/>
      <c r="E145" s="27"/>
      <c r="F145" s="27"/>
      <c r="G145" s="27"/>
      <c r="H145" s="27"/>
      <c r="I145" s="27"/>
      <c r="J145" s="27"/>
      <c r="K145" s="27"/>
    </row>
    <row r="146" spans="2:11" ht="15.75" customHeight="1">
      <c r="B146" s="27"/>
      <c r="C146" s="27"/>
      <c r="D146" s="27"/>
      <c r="E146" s="27"/>
      <c r="F146" s="27"/>
      <c r="G146" s="27"/>
      <c r="H146" s="27"/>
      <c r="I146" s="27"/>
      <c r="J146" s="27"/>
      <c r="K146" s="27"/>
    </row>
    <row r="147" spans="2:11" ht="15.75" customHeight="1">
      <c r="B147" s="27"/>
      <c r="C147" s="27"/>
      <c r="D147" s="27"/>
      <c r="E147" s="27"/>
      <c r="F147" s="27"/>
      <c r="G147" s="27"/>
      <c r="H147" s="27"/>
      <c r="I147" s="27"/>
      <c r="J147" s="27"/>
      <c r="K147" s="27"/>
    </row>
    <row r="148" spans="2:11" ht="15.75" customHeight="1">
      <c r="B148" s="27"/>
      <c r="C148" s="27"/>
      <c r="D148" s="27"/>
      <c r="E148" s="27"/>
      <c r="F148" s="27"/>
      <c r="G148" s="27"/>
      <c r="H148" s="27"/>
      <c r="I148" s="27"/>
      <c r="J148" s="27"/>
      <c r="K148" s="27"/>
    </row>
    <row r="149" spans="2:11" ht="15.75" customHeight="1">
      <c r="B149" s="27"/>
      <c r="C149" s="27"/>
      <c r="D149" s="27"/>
      <c r="E149" s="27"/>
      <c r="F149" s="27"/>
      <c r="G149" s="27"/>
      <c r="H149" s="27"/>
      <c r="I149" s="27"/>
      <c r="J149" s="27"/>
      <c r="K149" s="27"/>
    </row>
    <row r="150" spans="2:11" ht="15.75" customHeight="1">
      <c r="B150" s="27"/>
      <c r="C150" s="27"/>
      <c r="D150" s="27"/>
      <c r="E150" s="27"/>
      <c r="F150" s="27"/>
      <c r="G150" s="27"/>
      <c r="H150" s="27"/>
      <c r="I150" s="27"/>
      <c r="J150" s="27"/>
      <c r="K150" s="27"/>
    </row>
    <row r="151" spans="2:11" ht="15.75" customHeight="1">
      <c r="B151" s="27"/>
      <c r="C151" s="27"/>
      <c r="D151" s="27"/>
      <c r="E151" s="27"/>
      <c r="F151" s="27"/>
      <c r="G151" s="27"/>
      <c r="H151" s="27"/>
      <c r="I151" s="27"/>
      <c r="J151" s="27"/>
      <c r="K151" s="27"/>
    </row>
    <row r="152" spans="2:11" ht="15.75" customHeight="1">
      <c r="B152" s="27"/>
      <c r="C152" s="27"/>
      <c r="D152" s="27"/>
      <c r="E152" s="27"/>
      <c r="F152" s="27"/>
      <c r="G152" s="27"/>
      <c r="H152" s="27"/>
      <c r="I152" s="27"/>
      <c r="J152" s="27"/>
      <c r="K152" s="27"/>
    </row>
    <row r="153" spans="2:11" ht="15.75" customHeight="1">
      <c r="B153" s="27"/>
      <c r="C153" s="27"/>
      <c r="D153" s="27"/>
      <c r="E153" s="27"/>
      <c r="F153" s="27"/>
      <c r="G153" s="27"/>
      <c r="H153" s="27"/>
      <c r="I153" s="27"/>
      <c r="J153" s="27"/>
      <c r="K153" s="27"/>
    </row>
    <row r="154" spans="2:11" ht="15.75" customHeight="1">
      <c r="B154" s="27"/>
      <c r="C154" s="27"/>
      <c r="D154" s="27"/>
      <c r="E154" s="27"/>
      <c r="F154" s="27"/>
      <c r="G154" s="27"/>
      <c r="H154" s="27"/>
      <c r="I154" s="27"/>
      <c r="J154" s="27"/>
      <c r="K154" s="27"/>
    </row>
    <row r="155" spans="2:11" ht="15.75" customHeight="1">
      <c r="B155" s="27"/>
      <c r="C155" s="27"/>
      <c r="D155" s="27"/>
      <c r="E155" s="27"/>
      <c r="F155" s="27"/>
      <c r="G155" s="27"/>
      <c r="H155" s="27"/>
      <c r="I155" s="27"/>
      <c r="J155" s="27"/>
      <c r="K155" s="27"/>
    </row>
    <row r="156" spans="2:11" ht="15.75" customHeight="1">
      <c r="B156" s="27"/>
      <c r="C156" s="27"/>
      <c r="D156" s="27"/>
      <c r="E156" s="27"/>
      <c r="F156" s="27"/>
      <c r="G156" s="27"/>
      <c r="H156" s="27"/>
      <c r="I156" s="27"/>
      <c r="J156" s="27"/>
      <c r="K156" s="27"/>
    </row>
    <row r="157" spans="2:11" ht="15.75" customHeight="1">
      <c r="B157" s="27"/>
      <c r="C157" s="27"/>
      <c r="D157" s="27"/>
      <c r="E157" s="27"/>
      <c r="F157" s="27"/>
      <c r="G157" s="27"/>
      <c r="H157" s="27"/>
      <c r="I157" s="27"/>
      <c r="J157" s="27"/>
      <c r="K157" s="27"/>
    </row>
    <row r="158" spans="2:11" ht="15.75" customHeight="1">
      <c r="B158" s="27"/>
      <c r="C158" s="27"/>
      <c r="D158" s="27"/>
      <c r="E158" s="27"/>
      <c r="F158" s="27"/>
      <c r="G158" s="27"/>
      <c r="H158" s="27"/>
      <c r="I158" s="27"/>
      <c r="J158" s="27"/>
      <c r="K158" s="27"/>
    </row>
    <row r="159" spans="2:11" ht="15.75" customHeight="1">
      <c r="B159" s="27"/>
      <c r="C159" s="27"/>
      <c r="D159" s="27"/>
      <c r="E159" s="27"/>
      <c r="F159" s="27"/>
      <c r="G159" s="27"/>
      <c r="H159" s="27"/>
      <c r="I159" s="27"/>
      <c r="J159" s="27"/>
      <c r="K159" s="27"/>
    </row>
    <row r="160" spans="2:11" ht="15.75" customHeight="1">
      <c r="B160" s="27"/>
      <c r="C160" s="27"/>
      <c r="D160" s="27"/>
      <c r="E160" s="27"/>
      <c r="F160" s="27"/>
      <c r="G160" s="27"/>
      <c r="H160" s="27"/>
      <c r="I160" s="27"/>
      <c r="J160" s="27"/>
      <c r="K160" s="27"/>
    </row>
    <row r="161" spans="2:11" ht="15.75" customHeight="1">
      <c r="B161" s="27"/>
      <c r="C161" s="27"/>
      <c r="D161" s="27"/>
      <c r="E161" s="27"/>
      <c r="F161" s="27"/>
      <c r="G161" s="27"/>
      <c r="H161" s="27"/>
      <c r="I161" s="27"/>
      <c r="J161" s="27"/>
      <c r="K161" s="27"/>
    </row>
    <row r="162" spans="2:11" ht="15.75" customHeight="1">
      <c r="B162" s="27"/>
      <c r="C162" s="27"/>
      <c r="D162" s="27"/>
      <c r="E162" s="27"/>
      <c r="F162" s="27"/>
      <c r="G162" s="27"/>
      <c r="H162" s="27"/>
      <c r="I162" s="27"/>
      <c r="J162" s="27"/>
      <c r="K162" s="27"/>
    </row>
    <row r="163" spans="2:11" ht="15.75" customHeight="1">
      <c r="B163" s="27"/>
      <c r="C163" s="27"/>
      <c r="D163" s="27"/>
      <c r="E163" s="27"/>
      <c r="F163" s="27"/>
      <c r="G163" s="27"/>
      <c r="H163" s="27"/>
      <c r="I163" s="27"/>
      <c r="J163" s="27"/>
      <c r="K163" s="27"/>
    </row>
    <row r="164" spans="2:11" ht="15.75" customHeight="1">
      <c r="B164" s="27"/>
      <c r="C164" s="27"/>
      <c r="D164" s="27"/>
      <c r="E164" s="27"/>
      <c r="F164" s="27"/>
      <c r="G164" s="27"/>
      <c r="H164" s="27"/>
      <c r="I164" s="27"/>
      <c r="J164" s="27"/>
      <c r="K164" s="27"/>
    </row>
    <row r="165" spans="2:11" ht="15.75" customHeight="1">
      <c r="B165" s="27"/>
      <c r="C165" s="27"/>
      <c r="D165" s="27"/>
      <c r="E165" s="27"/>
      <c r="F165" s="27"/>
      <c r="G165" s="27"/>
      <c r="H165" s="27"/>
      <c r="I165" s="27"/>
      <c r="J165" s="27"/>
      <c r="K165" s="27"/>
    </row>
    <row r="166" spans="2:11" ht="15.75" customHeight="1">
      <c r="B166" s="27"/>
      <c r="C166" s="27"/>
      <c r="D166" s="27"/>
      <c r="E166" s="27"/>
      <c r="F166" s="27"/>
      <c r="G166" s="27"/>
      <c r="H166" s="27"/>
      <c r="I166" s="27"/>
      <c r="J166" s="27"/>
      <c r="K166" s="27"/>
    </row>
    <row r="167" spans="2:11" ht="15.75" customHeight="1">
      <c r="B167" s="27"/>
      <c r="C167" s="27"/>
      <c r="D167" s="27"/>
      <c r="E167" s="27"/>
      <c r="F167" s="27"/>
      <c r="G167" s="27"/>
      <c r="H167" s="27"/>
      <c r="I167" s="27"/>
      <c r="J167" s="27"/>
      <c r="K167" s="27"/>
    </row>
    <row r="168" spans="2:11" ht="15.75" customHeight="1">
      <c r="B168" s="27"/>
      <c r="C168" s="27"/>
      <c r="D168" s="27"/>
      <c r="E168" s="27"/>
      <c r="F168" s="27"/>
      <c r="G168" s="27"/>
      <c r="H168" s="27"/>
      <c r="I168" s="27"/>
      <c r="J168" s="27"/>
      <c r="K168" s="27"/>
    </row>
    <row r="169" spans="2:11" ht="15.75" customHeight="1">
      <c r="B169" s="27"/>
      <c r="C169" s="27"/>
      <c r="D169" s="27"/>
      <c r="E169" s="27"/>
      <c r="F169" s="27"/>
      <c r="G169" s="27"/>
      <c r="H169" s="27"/>
      <c r="I169" s="27"/>
      <c r="J169" s="27"/>
      <c r="K169" s="27"/>
    </row>
    <row r="170" spans="2:11" ht="15.75" customHeight="1">
      <c r="B170" s="27"/>
      <c r="C170" s="27"/>
      <c r="D170" s="27"/>
      <c r="E170" s="27"/>
      <c r="F170" s="27"/>
      <c r="G170" s="27"/>
      <c r="H170" s="27"/>
      <c r="I170" s="27"/>
      <c r="J170" s="27"/>
      <c r="K170" s="27"/>
    </row>
    <row r="171" spans="2:11" ht="15.75" customHeight="1">
      <c r="B171" s="27"/>
      <c r="C171" s="27"/>
      <c r="D171" s="27"/>
      <c r="E171" s="27"/>
      <c r="F171" s="27"/>
      <c r="G171" s="27"/>
      <c r="H171" s="27"/>
      <c r="I171" s="27"/>
      <c r="J171" s="27"/>
      <c r="K171" s="27"/>
    </row>
    <row r="172" spans="2:11" ht="15.75" customHeight="1">
      <c r="B172" s="27"/>
      <c r="C172" s="27"/>
      <c r="D172" s="27"/>
      <c r="E172" s="27"/>
      <c r="F172" s="27"/>
      <c r="G172" s="27"/>
      <c r="H172" s="27"/>
      <c r="I172" s="27"/>
      <c r="J172" s="27"/>
      <c r="K172" s="27"/>
    </row>
    <row r="173" spans="2:11" ht="15.75" customHeight="1">
      <c r="B173" s="27"/>
      <c r="C173" s="27"/>
      <c r="D173" s="27"/>
      <c r="E173" s="27"/>
      <c r="F173" s="27"/>
      <c r="G173" s="27"/>
      <c r="H173" s="27"/>
      <c r="I173" s="27"/>
      <c r="J173" s="27"/>
      <c r="K173" s="27"/>
    </row>
    <row r="174" spans="2:11" ht="15.75" customHeight="1">
      <c r="B174" s="27"/>
      <c r="C174" s="27"/>
      <c r="D174" s="27"/>
      <c r="E174" s="27"/>
      <c r="F174" s="27"/>
      <c r="G174" s="27"/>
      <c r="H174" s="27"/>
      <c r="I174" s="27"/>
      <c r="J174" s="27"/>
      <c r="K174" s="27"/>
    </row>
    <row r="175" spans="2:11" ht="15.75" customHeight="1">
      <c r="B175" s="27"/>
      <c r="C175" s="27"/>
      <c r="D175" s="27"/>
      <c r="E175" s="27"/>
      <c r="F175" s="27"/>
      <c r="G175" s="27"/>
      <c r="H175" s="27"/>
      <c r="I175" s="27"/>
      <c r="J175" s="27"/>
      <c r="K175" s="27"/>
    </row>
    <row r="176" spans="2:11" ht="15.75" customHeight="1">
      <c r="B176" s="27"/>
      <c r="C176" s="27"/>
      <c r="D176" s="27"/>
      <c r="E176" s="27"/>
      <c r="F176" s="27"/>
      <c r="G176" s="27"/>
      <c r="H176" s="27"/>
      <c r="I176" s="27"/>
      <c r="J176" s="27"/>
      <c r="K176" s="27"/>
    </row>
    <row r="177" spans="2:11" ht="15.75" customHeight="1">
      <c r="B177" s="27"/>
      <c r="C177" s="27"/>
      <c r="D177" s="27"/>
      <c r="E177" s="27"/>
      <c r="F177" s="27"/>
      <c r="G177" s="27"/>
      <c r="H177" s="27"/>
      <c r="I177" s="27"/>
      <c r="J177" s="27"/>
      <c r="K177" s="27"/>
    </row>
    <row r="178" spans="2:11" ht="15.75" customHeight="1">
      <c r="B178" s="27"/>
      <c r="C178" s="27"/>
      <c r="D178" s="27"/>
      <c r="E178" s="27"/>
      <c r="F178" s="27"/>
      <c r="G178" s="27"/>
      <c r="H178" s="27"/>
      <c r="I178" s="27"/>
      <c r="J178" s="27"/>
      <c r="K178" s="27"/>
    </row>
    <row r="179" spans="2:11" ht="15.75" customHeight="1">
      <c r="B179" s="27"/>
      <c r="C179" s="27"/>
      <c r="D179" s="27"/>
      <c r="E179" s="27"/>
      <c r="F179" s="27"/>
      <c r="G179" s="27"/>
      <c r="H179" s="27"/>
      <c r="I179" s="27"/>
      <c r="J179" s="27"/>
      <c r="K179" s="27"/>
    </row>
    <row r="180" spans="2:11" ht="15.75" customHeight="1">
      <c r="B180" s="27"/>
      <c r="C180" s="27"/>
      <c r="D180" s="27"/>
      <c r="E180" s="27"/>
      <c r="F180" s="27"/>
      <c r="G180" s="27"/>
      <c r="H180" s="27"/>
      <c r="I180" s="27"/>
      <c r="J180" s="27"/>
      <c r="K180" s="27"/>
    </row>
    <row r="181" spans="2:11" ht="15.75" customHeight="1">
      <c r="B181" s="27"/>
      <c r="C181" s="27"/>
      <c r="D181" s="27"/>
      <c r="E181" s="27"/>
      <c r="F181" s="27"/>
      <c r="G181" s="27"/>
      <c r="H181" s="27"/>
      <c r="I181" s="27"/>
      <c r="J181" s="27"/>
      <c r="K181" s="27"/>
    </row>
    <row r="182" spans="2:11" ht="15.75" customHeight="1">
      <c r="B182" s="27"/>
      <c r="C182" s="27"/>
      <c r="D182" s="27"/>
      <c r="E182" s="27"/>
      <c r="F182" s="27"/>
      <c r="G182" s="27"/>
      <c r="H182" s="27"/>
      <c r="I182" s="27"/>
      <c r="J182" s="27"/>
      <c r="K182" s="27"/>
    </row>
    <row r="183" spans="2:11" ht="15.75" customHeight="1">
      <c r="B183" s="27"/>
      <c r="C183" s="27"/>
      <c r="D183" s="27"/>
      <c r="E183" s="27"/>
      <c r="F183" s="27"/>
      <c r="G183" s="27"/>
      <c r="H183" s="27"/>
      <c r="I183" s="27"/>
      <c r="J183" s="27"/>
      <c r="K183" s="27"/>
    </row>
    <row r="184" spans="2:11" ht="15.75" customHeight="1">
      <c r="B184" s="27"/>
      <c r="C184" s="27"/>
      <c r="D184" s="27"/>
      <c r="E184" s="27"/>
      <c r="F184" s="27"/>
      <c r="G184" s="27"/>
      <c r="H184" s="27"/>
      <c r="I184" s="27"/>
      <c r="J184" s="27"/>
      <c r="K184" s="27"/>
    </row>
    <row r="185" spans="2:11" ht="15.75" customHeight="1">
      <c r="B185" s="27"/>
      <c r="C185" s="27"/>
      <c r="D185" s="27"/>
      <c r="E185" s="27"/>
      <c r="F185" s="27"/>
      <c r="G185" s="27"/>
      <c r="H185" s="27"/>
      <c r="I185" s="27"/>
      <c r="J185" s="27"/>
      <c r="K185" s="27"/>
    </row>
    <row r="186" spans="2:11" ht="15.75" customHeight="1">
      <c r="B186" s="27"/>
      <c r="C186" s="27"/>
      <c r="D186" s="27"/>
      <c r="E186" s="27"/>
      <c r="F186" s="27"/>
      <c r="G186" s="27"/>
      <c r="H186" s="27"/>
      <c r="I186" s="27"/>
      <c r="J186" s="27"/>
      <c r="K186" s="27"/>
    </row>
    <row r="187" spans="2:11" ht="15.75" customHeight="1">
      <c r="B187" s="27"/>
      <c r="C187" s="27"/>
      <c r="D187" s="27"/>
      <c r="E187" s="27"/>
      <c r="F187" s="27"/>
      <c r="G187" s="27"/>
      <c r="H187" s="27"/>
      <c r="I187" s="27"/>
      <c r="J187" s="27"/>
      <c r="K187" s="27"/>
    </row>
    <row r="188" spans="2:11" ht="15.75" customHeight="1">
      <c r="B188" s="27"/>
      <c r="C188" s="27"/>
      <c r="D188" s="27"/>
      <c r="E188" s="27"/>
      <c r="F188" s="27"/>
      <c r="G188" s="27"/>
      <c r="H188" s="27"/>
      <c r="I188" s="27"/>
      <c r="J188" s="27"/>
      <c r="K188" s="27"/>
    </row>
    <row r="189" spans="2:11" ht="15.75" customHeight="1">
      <c r="B189" s="27"/>
      <c r="C189" s="27"/>
      <c r="D189" s="27"/>
      <c r="E189" s="27"/>
      <c r="F189" s="27"/>
      <c r="G189" s="27"/>
      <c r="H189" s="27"/>
      <c r="I189" s="27"/>
      <c r="J189" s="27"/>
      <c r="K189" s="27"/>
    </row>
    <row r="190" spans="2:11" ht="15.75" customHeight="1">
      <c r="B190" s="27"/>
      <c r="C190" s="27"/>
      <c r="D190" s="27"/>
      <c r="E190" s="27"/>
      <c r="F190" s="27"/>
      <c r="G190" s="27"/>
      <c r="H190" s="27"/>
      <c r="I190" s="27"/>
      <c r="J190" s="27"/>
      <c r="K190" s="27"/>
    </row>
    <row r="191" spans="2:11" ht="15.75" customHeight="1">
      <c r="B191" s="27"/>
      <c r="C191" s="27"/>
      <c r="D191" s="27"/>
      <c r="E191" s="27"/>
      <c r="F191" s="27"/>
      <c r="G191" s="27"/>
      <c r="H191" s="27"/>
      <c r="I191" s="27"/>
      <c r="J191" s="27"/>
      <c r="K191" s="27"/>
    </row>
    <row r="192" spans="2:11" ht="15.75" customHeight="1">
      <c r="B192" s="27"/>
      <c r="C192" s="27"/>
      <c r="D192" s="27"/>
      <c r="E192" s="27"/>
      <c r="F192" s="27"/>
      <c r="G192" s="27"/>
      <c r="H192" s="27"/>
      <c r="I192" s="27"/>
      <c r="J192" s="27"/>
      <c r="K192" s="27"/>
    </row>
    <row r="193" spans="2:11" ht="15.75" customHeight="1">
      <c r="B193" s="27"/>
      <c r="C193" s="27"/>
      <c r="D193" s="27"/>
      <c r="E193" s="27"/>
      <c r="F193" s="27"/>
      <c r="G193" s="27"/>
      <c r="H193" s="27"/>
      <c r="I193" s="27"/>
      <c r="J193" s="27"/>
      <c r="K193" s="27"/>
    </row>
    <row r="194" spans="2:11" ht="15.75" customHeight="1">
      <c r="B194" s="27"/>
      <c r="C194" s="27"/>
      <c r="D194" s="27"/>
      <c r="E194" s="27"/>
      <c r="F194" s="27"/>
      <c r="G194" s="27"/>
      <c r="H194" s="27"/>
      <c r="I194" s="27"/>
      <c r="J194" s="27"/>
      <c r="K194" s="27"/>
    </row>
    <row r="195" spans="2:11" ht="15.75" customHeight="1">
      <c r="B195" s="27"/>
      <c r="C195" s="27"/>
      <c r="D195" s="27"/>
      <c r="E195" s="27"/>
      <c r="F195" s="27"/>
      <c r="G195" s="27"/>
      <c r="H195" s="27"/>
      <c r="I195" s="27"/>
      <c r="J195" s="27"/>
      <c r="K195" s="27"/>
    </row>
    <row r="196" spans="2:11" ht="15.75" customHeight="1">
      <c r="B196" s="27"/>
      <c r="C196" s="27"/>
      <c r="D196" s="27"/>
      <c r="E196" s="27"/>
      <c r="F196" s="27"/>
      <c r="G196" s="27"/>
      <c r="H196" s="27"/>
      <c r="I196" s="27"/>
      <c r="J196" s="27"/>
      <c r="K196" s="27"/>
    </row>
    <row r="197" spans="2:11" ht="15.75" customHeight="1">
      <c r="B197" s="27"/>
      <c r="C197" s="27"/>
      <c r="D197" s="27"/>
      <c r="E197" s="27"/>
      <c r="F197" s="27"/>
      <c r="G197" s="27"/>
      <c r="H197" s="27"/>
      <c r="I197" s="27"/>
      <c r="J197" s="27"/>
      <c r="K197" s="27"/>
    </row>
    <row r="198" spans="2:11" ht="15.75" customHeight="1">
      <c r="B198" s="27"/>
      <c r="C198" s="27"/>
      <c r="D198" s="27"/>
      <c r="E198" s="27"/>
      <c r="F198" s="27"/>
      <c r="G198" s="27"/>
      <c r="H198" s="27"/>
      <c r="I198" s="27"/>
      <c r="J198" s="27"/>
      <c r="K198" s="27"/>
    </row>
    <row r="199" spans="2:11" ht="15.75" customHeight="1">
      <c r="B199" s="27"/>
      <c r="C199" s="27"/>
      <c r="D199" s="27"/>
      <c r="E199" s="27"/>
      <c r="F199" s="27"/>
      <c r="G199" s="27"/>
      <c r="H199" s="27"/>
      <c r="I199" s="27"/>
      <c r="J199" s="27"/>
      <c r="K199" s="27"/>
    </row>
    <row r="200" spans="2:11" ht="15.75" customHeight="1">
      <c r="B200" s="27"/>
      <c r="C200" s="27"/>
      <c r="D200" s="27"/>
      <c r="E200" s="27"/>
      <c r="F200" s="27"/>
      <c r="G200" s="27"/>
      <c r="H200" s="27"/>
      <c r="I200" s="27"/>
      <c r="J200" s="27"/>
      <c r="K200" s="27"/>
    </row>
    <row r="201" spans="2:11" ht="15.75" customHeight="1">
      <c r="B201" s="27"/>
      <c r="C201" s="27"/>
      <c r="D201" s="27"/>
      <c r="E201" s="27"/>
      <c r="F201" s="27"/>
      <c r="G201" s="27"/>
      <c r="H201" s="27"/>
      <c r="I201" s="27"/>
      <c r="J201" s="27"/>
      <c r="K201" s="27"/>
    </row>
    <row r="202" spans="2:11" ht="15.75" customHeight="1">
      <c r="B202" s="27"/>
      <c r="C202" s="27"/>
      <c r="D202" s="27"/>
      <c r="E202" s="27"/>
      <c r="F202" s="27"/>
      <c r="G202" s="27"/>
      <c r="H202" s="27"/>
      <c r="I202" s="27"/>
      <c r="J202" s="27"/>
      <c r="K202" s="27"/>
    </row>
    <row r="203" spans="2:11" ht="15.75" customHeight="1">
      <c r="B203" s="27"/>
      <c r="C203" s="27"/>
      <c r="D203" s="27"/>
      <c r="E203" s="27"/>
      <c r="F203" s="27"/>
      <c r="G203" s="27"/>
      <c r="H203" s="27"/>
      <c r="I203" s="27"/>
      <c r="J203" s="27"/>
      <c r="K203" s="27"/>
    </row>
    <row r="204" spans="2:11" ht="15.75" customHeight="1">
      <c r="B204" s="27"/>
      <c r="C204" s="27"/>
      <c r="D204" s="27"/>
      <c r="E204" s="27"/>
      <c r="F204" s="27"/>
      <c r="G204" s="27"/>
      <c r="H204" s="27"/>
      <c r="I204" s="27"/>
      <c r="J204" s="27"/>
      <c r="K204" s="27"/>
    </row>
    <row r="205" spans="2:11" ht="15.75" customHeight="1">
      <c r="B205" s="27"/>
      <c r="C205" s="27"/>
      <c r="D205" s="27"/>
      <c r="E205" s="27"/>
      <c r="F205" s="27"/>
      <c r="G205" s="27"/>
      <c r="H205" s="27"/>
      <c r="I205" s="27"/>
      <c r="J205" s="27"/>
      <c r="K205" s="27"/>
    </row>
    <row r="206" spans="2:11" ht="15.75" customHeight="1">
      <c r="B206" s="27"/>
      <c r="C206" s="27"/>
      <c r="D206" s="27"/>
      <c r="E206" s="27"/>
      <c r="F206" s="27"/>
      <c r="G206" s="27"/>
      <c r="H206" s="27"/>
      <c r="I206" s="27"/>
      <c r="J206" s="27"/>
      <c r="K206" s="27"/>
    </row>
    <row r="207" spans="2:11" ht="15.75" customHeight="1">
      <c r="B207" s="27"/>
      <c r="C207" s="27"/>
      <c r="D207" s="27"/>
      <c r="E207" s="27"/>
      <c r="F207" s="27"/>
      <c r="G207" s="27"/>
      <c r="H207" s="27"/>
      <c r="I207" s="27"/>
      <c r="J207" s="27"/>
      <c r="K207" s="27"/>
    </row>
    <row r="208" spans="2:11" ht="15.75" customHeight="1">
      <c r="B208" s="27"/>
      <c r="C208" s="27"/>
      <c r="D208" s="27"/>
      <c r="E208" s="27"/>
      <c r="F208" s="27"/>
      <c r="G208" s="27"/>
      <c r="H208" s="27"/>
      <c r="I208" s="27"/>
      <c r="J208" s="27"/>
      <c r="K208" s="27"/>
    </row>
    <row r="209" spans="2:11" ht="15.75" customHeight="1">
      <c r="B209" s="27"/>
      <c r="C209" s="27"/>
      <c r="D209" s="27"/>
      <c r="E209" s="27"/>
      <c r="F209" s="27"/>
      <c r="G209" s="27"/>
      <c r="H209" s="27"/>
      <c r="I209" s="27"/>
      <c r="J209" s="27"/>
      <c r="K209" s="27"/>
    </row>
    <row r="210" spans="2:11" ht="15.75" customHeight="1">
      <c r="B210" s="27"/>
      <c r="C210" s="27"/>
      <c r="D210" s="27"/>
      <c r="E210" s="27"/>
      <c r="F210" s="27"/>
      <c r="G210" s="27"/>
      <c r="H210" s="27"/>
      <c r="I210" s="27"/>
      <c r="J210" s="27"/>
      <c r="K210" s="27"/>
    </row>
    <row r="211" spans="2:11" ht="15.75" customHeight="1">
      <c r="B211" s="27"/>
      <c r="C211" s="27"/>
      <c r="D211" s="27"/>
      <c r="E211" s="27"/>
      <c r="F211" s="27"/>
      <c r="G211" s="27"/>
      <c r="H211" s="27"/>
      <c r="I211" s="27"/>
      <c r="J211" s="27"/>
      <c r="K211" s="27"/>
    </row>
    <row r="212" spans="2:11" ht="15.75" customHeight="1">
      <c r="B212" s="27"/>
      <c r="C212" s="27"/>
      <c r="D212" s="27"/>
      <c r="E212" s="27"/>
      <c r="F212" s="27"/>
      <c r="G212" s="27"/>
      <c r="H212" s="27"/>
      <c r="I212" s="27"/>
      <c r="J212" s="27"/>
      <c r="K212" s="27"/>
    </row>
    <row r="213" spans="2:11" ht="15.75" customHeight="1">
      <c r="B213" s="27"/>
      <c r="C213" s="27"/>
      <c r="D213" s="27"/>
      <c r="E213" s="27"/>
      <c r="F213" s="27"/>
      <c r="G213" s="27"/>
      <c r="H213" s="27"/>
      <c r="I213" s="27"/>
      <c r="J213" s="27"/>
      <c r="K213" s="27"/>
    </row>
    <row r="214" spans="2:11" ht="15.75" customHeight="1">
      <c r="B214" s="27"/>
      <c r="C214" s="27"/>
      <c r="D214" s="27"/>
      <c r="E214" s="27"/>
      <c r="F214" s="27"/>
      <c r="G214" s="27"/>
      <c r="H214" s="27"/>
      <c r="I214" s="27"/>
      <c r="J214" s="27"/>
      <c r="K214" s="27"/>
    </row>
    <row r="215" spans="2:11" ht="15.75" customHeight="1">
      <c r="B215" s="27"/>
      <c r="C215" s="27"/>
      <c r="D215" s="27"/>
      <c r="E215" s="27"/>
      <c r="F215" s="27"/>
      <c r="G215" s="27"/>
      <c r="H215" s="27"/>
      <c r="I215" s="27"/>
      <c r="J215" s="27"/>
      <c r="K215" s="27"/>
    </row>
    <row r="216" spans="2:11" ht="15.75" customHeight="1">
      <c r="B216" s="27"/>
      <c r="C216" s="27"/>
      <c r="D216" s="27"/>
      <c r="E216" s="27"/>
      <c r="F216" s="27"/>
      <c r="G216" s="27"/>
      <c r="H216" s="27"/>
      <c r="I216" s="27"/>
      <c r="J216" s="27"/>
      <c r="K216" s="27"/>
    </row>
    <row r="217" spans="2:11" ht="15.75" customHeight="1">
      <c r="B217" s="27"/>
      <c r="C217" s="27"/>
      <c r="D217" s="27"/>
      <c r="E217" s="27"/>
      <c r="F217" s="27"/>
      <c r="G217" s="27"/>
      <c r="H217" s="27"/>
      <c r="I217" s="27"/>
      <c r="J217" s="27"/>
      <c r="K217" s="27"/>
    </row>
    <row r="218" spans="2:11" ht="15.75" customHeight="1">
      <c r="B218" s="27"/>
      <c r="C218" s="27"/>
      <c r="D218" s="27"/>
      <c r="E218" s="27"/>
      <c r="F218" s="27"/>
      <c r="G218" s="27"/>
      <c r="H218" s="27"/>
      <c r="I218" s="27"/>
      <c r="J218" s="27"/>
      <c r="K218" s="27"/>
    </row>
    <row r="219" spans="2:11" ht="15.75" customHeight="1">
      <c r="B219" s="27"/>
      <c r="C219" s="27"/>
      <c r="D219" s="27"/>
      <c r="E219" s="27"/>
      <c r="F219" s="27"/>
      <c r="G219" s="27"/>
      <c r="H219" s="27"/>
      <c r="I219" s="27"/>
      <c r="J219" s="27"/>
      <c r="K219" s="27"/>
    </row>
    <row r="220" spans="2:11" ht="15.75" customHeight="1">
      <c r="B220" s="27"/>
      <c r="C220" s="27"/>
      <c r="D220" s="27"/>
      <c r="E220" s="27"/>
      <c r="F220" s="27"/>
      <c r="G220" s="27"/>
      <c r="H220" s="27"/>
      <c r="I220" s="27"/>
      <c r="J220" s="27"/>
      <c r="K220" s="27"/>
    </row>
    <row r="221" spans="2:11" ht="15.75" customHeight="1">
      <c r="B221" s="27"/>
      <c r="C221" s="27"/>
      <c r="D221" s="27"/>
      <c r="E221" s="27"/>
      <c r="F221" s="27"/>
      <c r="G221" s="27"/>
      <c r="H221" s="27"/>
      <c r="I221" s="27"/>
      <c r="J221" s="27"/>
      <c r="K221" s="27"/>
    </row>
    <row r="222" spans="2:11" ht="15.75" customHeight="1">
      <c r="B222" s="27"/>
      <c r="C222" s="27"/>
      <c r="D222" s="27"/>
      <c r="E222" s="27"/>
      <c r="F222" s="27"/>
      <c r="G222" s="27"/>
      <c r="H222" s="27"/>
      <c r="I222" s="27"/>
      <c r="J222" s="27"/>
      <c r="K222" s="27"/>
    </row>
    <row r="223" spans="2:11" ht="15.75" customHeight="1">
      <c r="B223" s="27"/>
      <c r="C223" s="27"/>
      <c r="D223" s="27"/>
      <c r="E223" s="27"/>
      <c r="F223" s="27"/>
      <c r="G223" s="27"/>
      <c r="H223" s="27"/>
      <c r="I223" s="27"/>
      <c r="J223" s="27"/>
      <c r="K223" s="27"/>
    </row>
    <row r="224" spans="2:11" ht="15.75" customHeight="1">
      <c r="B224" s="27"/>
      <c r="C224" s="27"/>
      <c r="D224" s="27"/>
      <c r="E224" s="27"/>
      <c r="F224" s="27"/>
      <c r="G224" s="27"/>
      <c r="H224" s="27"/>
      <c r="I224" s="27"/>
      <c r="J224" s="27"/>
      <c r="K224" s="27"/>
    </row>
    <row r="225" spans="2:11" ht="15.75" customHeight="1">
      <c r="B225" s="27"/>
      <c r="C225" s="27"/>
      <c r="D225" s="27"/>
      <c r="E225" s="27"/>
      <c r="F225" s="27"/>
      <c r="G225" s="27"/>
      <c r="H225" s="27"/>
      <c r="I225" s="27"/>
      <c r="J225" s="27"/>
      <c r="K225" s="27"/>
    </row>
    <row r="226" spans="2:11" ht="15.75" customHeight="1">
      <c r="B226" s="27"/>
      <c r="C226" s="27"/>
      <c r="D226" s="27"/>
      <c r="E226" s="27"/>
      <c r="F226" s="27"/>
      <c r="G226" s="27"/>
      <c r="H226" s="27"/>
      <c r="I226" s="27"/>
      <c r="J226" s="27"/>
      <c r="K226" s="27"/>
    </row>
    <row r="227" spans="2:11" ht="15.75" customHeight="1">
      <c r="B227" s="27"/>
      <c r="C227" s="27"/>
      <c r="D227" s="27"/>
      <c r="E227" s="27"/>
      <c r="F227" s="27"/>
      <c r="G227" s="27"/>
      <c r="H227" s="27"/>
      <c r="I227" s="27"/>
      <c r="J227" s="27"/>
      <c r="K227" s="27"/>
    </row>
    <row r="228" spans="2:11" ht="15.75" customHeight="1">
      <c r="B228" s="27"/>
      <c r="C228" s="27"/>
      <c r="D228" s="27"/>
      <c r="E228" s="27"/>
      <c r="F228" s="27"/>
      <c r="G228" s="27"/>
      <c r="H228" s="27"/>
      <c r="I228" s="27"/>
      <c r="J228" s="27"/>
      <c r="K228" s="27"/>
    </row>
    <row r="229" spans="2:11" ht="15.75" customHeight="1">
      <c r="B229" s="27"/>
      <c r="C229" s="27"/>
      <c r="D229" s="27"/>
      <c r="E229" s="27"/>
      <c r="F229" s="27"/>
      <c r="G229" s="27"/>
      <c r="H229" s="27"/>
      <c r="I229" s="27"/>
      <c r="J229" s="27"/>
      <c r="K229" s="27"/>
    </row>
    <row r="230" spans="2:11" ht="15.75" customHeight="1">
      <c r="B230" s="27"/>
      <c r="C230" s="27"/>
      <c r="D230" s="27"/>
      <c r="E230" s="27"/>
      <c r="F230" s="27"/>
      <c r="G230" s="27"/>
      <c r="H230" s="27"/>
      <c r="I230" s="27"/>
      <c r="J230" s="27"/>
      <c r="K230" s="27"/>
    </row>
    <row r="231" spans="2:11" ht="15.75" customHeight="1">
      <c r="B231" s="27"/>
      <c r="C231" s="27"/>
      <c r="D231" s="27"/>
      <c r="E231" s="27"/>
      <c r="F231" s="27"/>
      <c r="G231" s="27"/>
      <c r="H231" s="27"/>
      <c r="I231" s="27"/>
      <c r="J231" s="27"/>
      <c r="K231" s="27"/>
    </row>
    <row r="232" spans="2:11" ht="15.75" customHeight="1">
      <c r="B232" s="27"/>
      <c r="C232" s="27"/>
      <c r="D232" s="27"/>
      <c r="E232" s="27"/>
      <c r="F232" s="27"/>
      <c r="G232" s="27"/>
      <c r="H232" s="27"/>
      <c r="I232" s="27"/>
      <c r="J232" s="27"/>
      <c r="K232" s="27"/>
    </row>
    <row r="233" spans="2:11" ht="15.75" customHeight="1">
      <c r="B233" s="27"/>
      <c r="C233" s="27"/>
      <c r="D233" s="27"/>
      <c r="E233" s="27"/>
      <c r="F233" s="27"/>
      <c r="G233" s="27"/>
      <c r="H233" s="27"/>
      <c r="I233" s="27"/>
      <c r="J233" s="27"/>
      <c r="K233" s="27"/>
    </row>
    <row r="234" spans="2:11" ht="15.75" customHeight="1">
      <c r="B234" s="27"/>
      <c r="C234" s="27"/>
      <c r="D234" s="27"/>
      <c r="E234" s="27"/>
      <c r="F234" s="27"/>
      <c r="G234" s="27"/>
      <c r="H234" s="27"/>
      <c r="I234" s="27"/>
      <c r="J234" s="27"/>
      <c r="K234" s="27"/>
    </row>
    <row r="235" spans="2:11" ht="15.75" customHeight="1">
      <c r="B235" s="27"/>
      <c r="C235" s="27"/>
      <c r="D235" s="27"/>
      <c r="E235" s="27"/>
      <c r="F235" s="27"/>
      <c r="G235" s="27"/>
      <c r="H235" s="27"/>
      <c r="I235" s="27"/>
      <c r="J235" s="27"/>
      <c r="K235" s="27"/>
    </row>
    <row r="236" spans="2:11" ht="15.75" customHeight="1"/>
    <row r="237" spans="2:11" ht="15.75" customHeight="1"/>
    <row r="238" spans="2:11" ht="15.75" customHeight="1"/>
    <row r="239" spans="2:11" ht="15.75" customHeight="1"/>
    <row r="240" spans="2:11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W22:Z22"/>
    <mergeCell ref="C22:F22"/>
    <mergeCell ref="G22:J22"/>
    <mergeCell ref="K22:N22"/>
    <mergeCell ref="O22:R22"/>
    <mergeCell ref="S22:V22"/>
  </mergeCells>
  <conditionalFormatting sqref="C2:I2 C5:I5 C9:I9 C12:I12 C18:I18">
    <cfRule type="cellIs" dxfId="0" priority="1" operator="equal">
      <formula>0</formula>
    </cfRule>
  </conditionalFormatting>
  <pageMargins left="0" right="0" top="0" bottom="0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" customHeight="1" outlineLevelRow="1"/>
  <cols>
    <col min="1" max="1" width="11" customWidth="1"/>
    <col min="2" max="2" width="43.85546875" customWidth="1"/>
    <col min="3" max="3" width="21.42578125" customWidth="1"/>
    <col min="4" max="7" width="14.140625" customWidth="1"/>
    <col min="8" max="26" width="11" customWidth="1"/>
  </cols>
  <sheetData>
    <row r="1" spans="1:26" ht="15.75" customHeight="1">
      <c r="A1" s="35" t="s">
        <v>68</v>
      </c>
      <c r="B1" s="10" t="s">
        <v>69</v>
      </c>
      <c r="C1" s="10" t="s">
        <v>70</v>
      </c>
      <c r="D1" s="36" t="s">
        <v>71</v>
      </c>
      <c r="E1" s="36" t="s">
        <v>72</v>
      </c>
      <c r="F1" s="37" t="s">
        <v>73</v>
      </c>
      <c r="G1" s="36" t="s">
        <v>59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>
      <c r="A2" s="39"/>
      <c r="B2" s="40"/>
      <c r="C2" s="38"/>
      <c r="D2" s="41"/>
      <c r="E2" s="42">
        <v>0.2</v>
      </c>
      <c r="F2" s="42">
        <v>0.2</v>
      </c>
      <c r="G2" s="41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.75" customHeight="1">
      <c r="A3" s="43"/>
      <c r="B3" s="44"/>
      <c r="C3" s="45"/>
      <c r="D3" s="46">
        <f t="shared" ref="D3:G3" si="0">SUM(D4)</f>
        <v>168</v>
      </c>
      <c r="E3" s="46">
        <f t="shared" si="0"/>
        <v>34</v>
      </c>
      <c r="F3" s="46">
        <f t="shared" si="0"/>
        <v>7.25</v>
      </c>
      <c r="G3" s="46">
        <f t="shared" si="0"/>
        <v>209.25</v>
      </c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.75" customHeight="1">
      <c r="A4" s="47">
        <v>1</v>
      </c>
      <c r="B4" s="48" t="s">
        <v>69</v>
      </c>
      <c r="C4" s="49"/>
      <c r="D4" s="50">
        <f t="shared" ref="D4:G4" si="1">SUBTOTAL(9,D5:D9)</f>
        <v>168</v>
      </c>
      <c r="E4" s="50">
        <f t="shared" si="1"/>
        <v>34</v>
      </c>
      <c r="F4" s="50">
        <f t="shared" si="1"/>
        <v>7.25</v>
      </c>
      <c r="G4" s="50">
        <f t="shared" si="1"/>
        <v>209.25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5.75" customHeight="1" outlineLevel="1">
      <c r="A5" s="51">
        <v>1</v>
      </c>
      <c r="B5" s="38" t="s">
        <v>74</v>
      </c>
      <c r="C5" s="38"/>
      <c r="D5" s="52">
        <v>24</v>
      </c>
      <c r="E5" s="53">
        <f t="shared" ref="E5:E9" si="2">CEILING(SUM(D5)*$E$2,0.25)</f>
        <v>5</v>
      </c>
      <c r="F5" s="53">
        <f t="shared" ref="F5:F9" si="3">CEILING(SUM(E5)*$F$2,0.25)</f>
        <v>1</v>
      </c>
      <c r="G5" s="53">
        <f t="shared" ref="G5:G9" si="4">CEILING(SUM(D5:F5), 0.25)</f>
        <v>30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5.75" customHeight="1" outlineLevel="1">
      <c r="A6" s="51">
        <v>2</v>
      </c>
      <c r="B6" s="38" t="s">
        <v>75</v>
      </c>
      <c r="C6" s="38"/>
      <c r="D6" s="54">
        <v>40</v>
      </c>
      <c r="E6" s="53">
        <f t="shared" si="2"/>
        <v>8</v>
      </c>
      <c r="F6" s="53">
        <f t="shared" si="3"/>
        <v>1.75</v>
      </c>
      <c r="G6" s="53">
        <f t="shared" si="4"/>
        <v>49.75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5.75" customHeight="1" outlineLevel="1">
      <c r="A7" s="51">
        <v>3</v>
      </c>
      <c r="B7" s="38" t="s">
        <v>76</v>
      </c>
      <c r="C7" s="38"/>
      <c r="D7" s="52">
        <v>80</v>
      </c>
      <c r="E7" s="53">
        <f t="shared" si="2"/>
        <v>16</v>
      </c>
      <c r="F7" s="53">
        <f t="shared" si="3"/>
        <v>3.25</v>
      </c>
      <c r="G7" s="53">
        <f t="shared" si="4"/>
        <v>99.25</v>
      </c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.75" customHeight="1" outlineLevel="1">
      <c r="A8" s="51">
        <v>4</v>
      </c>
      <c r="B8" s="38" t="s">
        <v>77</v>
      </c>
      <c r="C8" s="38"/>
      <c r="D8" s="52">
        <v>8</v>
      </c>
      <c r="E8" s="53">
        <f t="shared" si="2"/>
        <v>1.75</v>
      </c>
      <c r="F8" s="53">
        <f t="shared" si="3"/>
        <v>0.5</v>
      </c>
      <c r="G8" s="53">
        <f t="shared" si="4"/>
        <v>10.25</v>
      </c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.75" customHeight="1" outlineLevel="1">
      <c r="A9" s="51">
        <v>5</v>
      </c>
      <c r="B9" s="38" t="s">
        <v>78</v>
      </c>
      <c r="C9" s="38"/>
      <c r="D9" s="52">
        <v>16</v>
      </c>
      <c r="E9" s="53">
        <f t="shared" si="2"/>
        <v>3.25</v>
      </c>
      <c r="F9" s="53">
        <f t="shared" si="3"/>
        <v>0.75</v>
      </c>
      <c r="G9" s="53">
        <f t="shared" si="4"/>
        <v>20</v>
      </c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.75" customHeight="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.75" customHeight="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5.75" customHeight="1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5.75" customHeight="1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5.75" customHeight="1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5.75" customHeight="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5.7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5.75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5.75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.7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5.75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5.75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5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5.7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5.7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" right="0" top="0" bottom="0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" customHeight="1" outlineLevelRow="1"/>
  <cols>
    <col min="1" max="1" width="11" customWidth="1"/>
    <col min="2" max="2" width="43.85546875" customWidth="1"/>
    <col min="3" max="3" width="21.42578125" customWidth="1"/>
    <col min="4" max="8" width="14.140625" customWidth="1"/>
    <col min="9" max="26" width="11" customWidth="1"/>
  </cols>
  <sheetData>
    <row r="1" spans="1:26" ht="15.75" customHeight="1">
      <c r="A1" s="35" t="s">
        <v>68</v>
      </c>
      <c r="B1" s="10" t="s">
        <v>69</v>
      </c>
      <c r="C1" s="10" t="s">
        <v>70</v>
      </c>
      <c r="D1" s="36" t="s">
        <v>71</v>
      </c>
      <c r="E1" s="36" t="s">
        <v>79</v>
      </c>
      <c r="F1" s="36" t="s">
        <v>80</v>
      </c>
      <c r="G1" s="36" t="s">
        <v>81</v>
      </c>
      <c r="H1" s="36" t="s">
        <v>59</v>
      </c>
      <c r="I1" s="36" t="s">
        <v>82</v>
      </c>
      <c r="J1" s="36" t="s">
        <v>83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>
      <c r="A2" s="39"/>
      <c r="B2" s="40"/>
      <c r="C2" s="38"/>
      <c r="D2" s="41"/>
      <c r="E2" s="42">
        <f>Ставки!B6</f>
        <v>0.1</v>
      </c>
      <c r="F2" s="42">
        <f>Ставки!B7</f>
        <v>0.15</v>
      </c>
      <c r="G2" s="42">
        <f>Ставки!B8</f>
        <v>0.2</v>
      </c>
      <c r="H2" s="55"/>
      <c r="I2" s="42">
        <f>Ставки!B9</f>
        <v>0.1</v>
      </c>
      <c r="J2" s="42">
        <f>Ставки!B10</f>
        <v>0.1</v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.75" customHeight="1">
      <c r="A3" s="43"/>
      <c r="B3" s="44"/>
      <c r="C3" s="45"/>
      <c r="D3" s="46">
        <f t="shared" ref="D3:J3" si="0">SUM(D4)</f>
        <v>144</v>
      </c>
      <c r="E3" s="46">
        <f t="shared" si="0"/>
        <v>14.5</v>
      </c>
      <c r="F3" s="46">
        <f t="shared" si="0"/>
        <v>21.75</v>
      </c>
      <c r="G3" s="46">
        <f t="shared" si="0"/>
        <v>29</v>
      </c>
      <c r="H3" s="46">
        <f t="shared" si="0"/>
        <v>180.25</v>
      </c>
      <c r="I3" s="46">
        <f t="shared" si="0"/>
        <v>18.25</v>
      </c>
      <c r="J3" s="46">
        <f t="shared" si="0"/>
        <v>18.25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.75" customHeight="1">
      <c r="A4" s="47">
        <v>1</v>
      </c>
      <c r="B4" s="48" t="s">
        <v>69</v>
      </c>
      <c r="C4" s="49"/>
      <c r="D4" s="50">
        <f t="shared" ref="D4:J4" si="1">SUBTOTAL(9,D5:D7)</f>
        <v>144</v>
      </c>
      <c r="E4" s="50">
        <f t="shared" si="1"/>
        <v>14.5</v>
      </c>
      <c r="F4" s="50">
        <f t="shared" si="1"/>
        <v>21.75</v>
      </c>
      <c r="G4" s="50">
        <f t="shared" si="1"/>
        <v>29</v>
      </c>
      <c r="H4" s="50">
        <f t="shared" si="1"/>
        <v>180.25</v>
      </c>
      <c r="I4" s="50">
        <f t="shared" si="1"/>
        <v>18.25</v>
      </c>
      <c r="J4" s="50">
        <f t="shared" si="1"/>
        <v>18.25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5.75" customHeight="1" outlineLevel="1">
      <c r="A5" s="51">
        <v>1</v>
      </c>
      <c r="B5" s="38" t="s">
        <v>84</v>
      </c>
      <c r="C5" s="38"/>
      <c r="D5" s="53">
        <v>80</v>
      </c>
      <c r="E5" s="53">
        <f t="shared" ref="E5:E7" si="2">CEILING(SUM(D5)*$E$2,0.25)</f>
        <v>8</v>
      </c>
      <c r="F5" s="53">
        <f t="shared" ref="F5:F7" si="3">CEILING(SUM(D5)*$F$2,0.25)</f>
        <v>12</v>
      </c>
      <c r="G5" s="53">
        <f t="shared" ref="G5:G7" si="4">CEILING(SUM(D5)*$G$2,0.25)</f>
        <v>16</v>
      </c>
      <c r="H5" s="53">
        <f t="shared" ref="H5:H7" si="5">CEILING(SUM(D5:F5), 0.25)</f>
        <v>100</v>
      </c>
      <c r="I5" s="53">
        <f t="shared" ref="I5:I7" si="6">CEILING(SUM(H5)*$I$2,0.25)</f>
        <v>10</v>
      </c>
      <c r="J5" s="53">
        <f t="shared" ref="J5:J7" si="7">CEILING(SUM(H5)*$J$2,0.25)</f>
        <v>10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5.75" customHeight="1" outlineLevel="1">
      <c r="A6" s="51">
        <v>2</v>
      </c>
      <c r="B6" s="38" t="s">
        <v>85</v>
      </c>
      <c r="C6" s="38"/>
      <c r="D6" s="53">
        <v>40</v>
      </c>
      <c r="E6" s="53">
        <f t="shared" si="2"/>
        <v>4</v>
      </c>
      <c r="F6" s="53">
        <f t="shared" si="3"/>
        <v>6</v>
      </c>
      <c r="G6" s="53">
        <f t="shared" si="4"/>
        <v>8</v>
      </c>
      <c r="H6" s="53">
        <f t="shared" si="5"/>
        <v>50</v>
      </c>
      <c r="I6" s="53">
        <f t="shared" si="6"/>
        <v>5</v>
      </c>
      <c r="J6" s="53">
        <f t="shared" si="7"/>
        <v>5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5.75" customHeight="1" outlineLevel="1">
      <c r="A7" s="51">
        <v>3</v>
      </c>
      <c r="B7" s="38" t="s">
        <v>86</v>
      </c>
      <c r="C7" s="38"/>
      <c r="D7" s="53">
        <v>24</v>
      </c>
      <c r="E7" s="53">
        <f t="shared" si="2"/>
        <v>2.5</v>
      </c>
      <c r="F7" s="53">
        <f t="shared" si="3"/>
        <v>3.75</v>
      </c>
      <c r="G7" s="53">
        <f t="shared" si="4"/>
        <v>5</v>
      </c>
      <c r="H7" s="53">
        <f t="shared" si="5"/>
        <v>30.25</v>
      </c>
      <c r="I7" s="53">
        <f t="shared" si="6"/>
        <v>3.25</v>
      </c>
      <c r="J7" s="53">
        <f t="shared" si="7"/>
        <v>3.25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.75" customHeight="1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.75" customHeight="1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.75" customHeight="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.75" customHeight="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5.75" customHeight="1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5.75" customHeight="1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5.75" customHeight="1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5.75" customHeight="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5.7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5.75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5.75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.7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5.75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5.75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5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5.7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5.7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" right="0" top="0" bottom="0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31" workbookViewId="0"/>
  </sheetViews>
  <sheetFormatPr defaultColWidth="12.5703125" defaultRowHeight="15" customHeight="1"/>
  <cols>
    <col min="1" max="1" width="11" customWidth="1"/>
    <col min="2" max="2" width="43.85546875" customWidth="1"/>
    <col min="3" max="3" width="21.42578125" customWidth="1"/>
    <col min="4" max="8" width="14.140625" customWidth="1"/>
    <col min="9" max="26" width="11" customWidth="1"/>
  </cols>
  <sheetData>
    <row r="1" spans="1:26" ht="15.75" customHeight="1">
      <c r="A1" s="35" t="s">
        <v>68</v>
      </c>
      <c r="B1" s="10" t="s">
        <v>69</v>
      </c>
      <c r="C1" s="10" t="s">
        <v>70</v>
      </c>
      <c r="D1" s="36" t="s">
        <v>71</v>
      </c>
      <c r="E1" s="36" t="s">
        <v>79</v>
      </c>
      <c r="F1" s="36" t="s">
        <v>80</v>
      </c>
      <c r="G1" s="36" t="s">
        <v>81</v>
      </c>
      <c r="H1" s="36" t="s">
        <v>59</v>
      </c>
      <c r="I1" s="36" t="s">
        <v>82</v>
      </c>
      <c r="J1" s="36" t="s">
        <v>83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>
      <c r="A2" s="39"/>
      <c r="B2" s="40"/>
      <c r="C2" s="38"/>
      <c r="D2" s="41"/>
      <c r="E2" s="42">
        <f>Ставки!B6</f>
        <v>0.1</v>
      </c>
      <c r="F2" s="42">
        <f>Ставки!B7</f>
        <v>0.15</v>
      </c>
      <c r="G2" s="42">
        <f>Ставки!B8</f>
        <v>0.2</v>
      </c>
      <c r="H2" s="55"/>
      <c r="I2" s="42">
        <f>Ставки!B9</f>
        <v>0.1</v>
      </c>
      <c r="J2" s="42">
        <f>Ставки!B10</f>
        <v>0.1</v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.75" customHeight="1">
      <c r="A3" s="43"/>
      <c r="B3" s="44"/>
      <c r="C3" s="45"/>
      <c r="D3" s="46">
        <f t="shared" ref="D3:J3" si="0">SUM(D4)</f>
        <v>640</v>
      </c>
      <c r="E3" s="46">
        <f t="shared" si="0"/>
        <v>69.5</v>
      </c>
      <c r="F3" s="46">
        <f t="shared" si="0"/>
        <v>99</v>
      </c>
      <c r="G3" s="46">
        <f t="shared" si="0"/>
        <v>132.75</v>
      </c>
      <c r="H3" s="46">
        <f t="shared" si="0"/>
        <v>808.5</v>
      </c>
      <c r="I3" s="46">
        <f t="shared" si="0"/>
        <v>88.5</v>
      </c>
      <c r="J3" s="46">
        <f t="shared" si="0"/>
        <v>88.5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.75" customHeight="1">
      <c r="A4" s="47">
        <v>1</v>
      </c>
      <c r="B4" s="48" t="s">
        <v>69</v>
      </c>
      <c r="C4" s="49"/>
      <c r="D4" s="50">
        <f t="shared" ref="D4:J4" si="1">SUBTOTAL(9,D5:D41)</f>
        <v>640</v>
      </c>
      <c r="E4" s="50">
        <f t="shared" si="1"/>
        <v>69.5</v>
      </c>
      <c r="F4" s="50">
        <f t="shared" si="1"/>
        <v>99</v>
      </c>
      <c r="G4" s="50">
        <f t="shared" si="1"/>
        <v>132.75</v>
      </c>
      <c r="H4" s="50">
        <f t="shared" si="1"/>
        <v>808.5</v>
      </c>
      <c r="I4" s="50">
        <f t="shared" si="1"/>
        <v>88.5</v>
      </c>
      <c r="J4" s="50">
        <f t="shared" si="1"/>
        <v>88.5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5.75" customHeight="1">
      <c r="A5" s="51">
        <v>1</v>
      </c>
      <c r="B5" s="38" t="s">
        <v>87</v>
      </c>
      <c r="C5" s="38"/>
      <c r="D5" s="53">
        <v>8</v>
      </c>
      <c r="E5" s="53">
        <f t="shared" ref="E5:E41" si="2">CEILING(SUM(D5)*$E$2,0.25)</f>
        <v>1</v>
      </c>
      <c r="F5" s="53">
        <f t="shared" ref="F5:F41" si="3">CEILING(SUM(D5)*$F$2,0.25)</f>
        <v>1.25</v>
      </c>
      <c r="G5" s="53">
        <f t="shared" ref="G5:G41" si="4">CEILING(SUM(D5)*$G$2,0.25)</f>
        <v>1.75</v>
      </c>
      <c r="H5" s="53">
        <f t="shared" ref="H5:H41" si="5">CEILING(SUM(D5:F5), 0.25)</f>
        <v>10.25</v>
      </c>
      <c r="I5" s="53">
        <f t="shared" ref="I5:I41" si="6">CEILING(SUM(H5)*$I$2,0.25)</f>
        <v>1.25</v>
      </c>
      <c r="J5" s="53">
        <f t="shared" ref="J5:J41" si="7">CEILING(SUM(H5)*$J$2,0.25)</f>
        <v>1.25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5.75" customHeight="1">
      <c r="A6" s="51">
        <v>2</v>
      </c>
      <c r="B6" s="38" t="s">
        <v>88</v>
      </c>
      <c r="C6" s="38"/>
      <c r="D6" s="53">
        <v>8</v>
      </c>
      <c r="E6" s="53">
        <f t="shared" si="2"/>
        <v>1</v>
      </c>
      <c r="F6" s="53">
        <f t="shared" si="3"/>
        <v>1.25</v>
      </c>
      <c r="G6" s="53">
        <f t="shared" si="4"/>
        <v>1.75</v>
      </c>
      <c r="H6" s="53">
        <f t="shared" si="5"/>
        <v>10.25</v>
      </c>
      <c r="I6" s="53">
        <f t="shared" si="6"/>
        <v>1.25</v>
      </c>
      <c r="J6" s="53">
        <f t="shared" si="7"/>
        <v>1.25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5.75" customHeight="1">
      <c r="A7" s="51">
        <v>3</v>
      </c>
      <c r="B7" s="38" t="s">
        <v>89</v>
      </c>
      <c r="C7" s="38"/>
      <c r="D7" s="53">
        <v>32</v>
      </c>
      <c r="E7" s="53">
        <f t="shared" si="2"/>
        <v>3.25</v>
      </c>
      <c r="F7" s="53">
        <f t="shared" si="3"/>
        <v>5</v>
      </c>
      <c r="G7" s="53">
        <f t="shared" si="4"/>
        <v>6.5</v>
      </c>
      <c r="H7" s="53">
        <f t="shared" si="5"/>
        <v>40.25</v>
      </c>
      <c r="I7" s="53">
        <f t="shared" si="6"/>
        <v>4.25</v>
      </c>
      <c r="J7" s="53">
        <f t="shared" si="7"/>
        <v>4.25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.75" customHeight="1">
      <c r="A8" s="51">
        <v>4</v>
      </c>
      <c r="B8" s="38" t="s">
        <v>90</v>
      </c>
      <c r="C8" s="38"/>
      <c r="D8" s="52">
        <v>24</v>
      </c>
      <c r="E8" s="53">
        <f t="shared" si="2"/>
        <v>2.5</v>
      </c>
      <c r="F8" s="53">
        <f t="shared" si="3"/>
        <v>3.75</v>
      </c>
      <c r="G8" s="53">
        <f t="shared" si="4"/>
        <v>5</v>
      </c>
      <c r="H8" s="53">
        <f t="shared" si="5"/>
        <v>30.25</v>
      </c>
      <c r="I8" s="53">
        <f t="shared" si="6"/>
        <v>3.25</v>
      </c>
      <c r="J8" s="53">
        <f t="shared" si="7"/>
        <v>3.25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.75" customHeight="1">
      <c r="A9" s="51">
        <v>5</v>
      </c>
      <c r="B9" s="38" t="s">
        <v>91</v>
      </c>
      <c r="C9" s="38"/>
      <c r="D9" s="52">
        <v>80</v>
      </c>
      <c r="E9" s="53">
        <f t="shared" si="2"/>
        <v>8</v>
      </c>
      <c r="F9" s="53">
        <f t="shared" si="3"/>
        <v>12</v>
      </c>
      <c r="G9" s="53">
        <f t="shared" si="4"/>
        <v>16</v>
      </c>
      <c r="H9" s="53">
        <f t="shared" si="5"/>
        <v>100</v>
      </c>
      <c r="I9" s="53">
        <f t="shared" si="6"/>
        <v>10</v>
      </c>
      <c r="J9" s="53">
        <f t="shared" si="7"/>
        <v>10</v>
      </c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.75" customHeight="1">
      <c r="A10" s="51">
        <v>6</v>
      </c>
      <c r="B10" s="38" t="s">
        <v>92</v>
      </c>
      <c r="C10" s="38"/>
      <c r="D10" s="53">
        <v>80</v>
      </c>
      <c r="E10" s="53">
        <f t="shared" si="2"/>
        <v>8</v>
      </c>
      <c r="F10" s="53">
        <f t="shared" si="3"/>
        <v>12</v>
      </c>
      <c r="G10" s="53">
        <f t="shared" si="4"/>
        <v>16</v>
      </c>
      <c r="H10" s="53">
        <f t="shared" si="5"/>
        <v>100</v>
      </c>
      <c r="I10" s="53">
        <f t="shared" si="6"/>
        <v>10</v>
      </c>
      <c r="J10" s="53">
        <f t="shared" si="7"/>
        <v>10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.75" customHeight="1">
      <c r="A11" s="51">
        <v>7</v>
      </c>
      <c r="B11" s="38" t="s">
        <v>93</v>
      </c>
      <c r="C11" s="38"/>
      <c r="D11" s="52">
        <v>16</v>
      </c>
      <c r="E11" s="53">
        <f t="shared" si="2"/>
        <v>1.75</v>
      </c>
      <c r="F11" s="53">
        <f t="shared" si="3"/>
        <v>2.5</v>
      </c>
      <c r="G11" s="53">
        <f t="shared" si="4"/>
        <v>3.25</v>
      </c>
      <c r="H11" s="53">
        <f t="shared" si="5"/>
        <v>20.25</v>
      </c>
      <c r="I11" s="53">
        <f t="shared" si="6"/>
        <v>2.25</v>
      </c>
      <c r="J11" s="53">
        <f t="shared" si="7"/>
        <v>2.25</v>
      </c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5.75" customHeight="1">
      <c r="A12" s="51">
        <v>8</v>
      </c>
      <c r="B12" s="38" t="s">
        <v>94</v>
      </c>
      <c r="C12" s="38"/>
      <c r="D12" s="52">
        <v>8</v>
      </c>
      <c r="E12" s="53">
        <f t="shared" si="2"/>
        <v>1</v>
      </c>
      <c r="F12" s="53">
        <f t="shared" si="3"/>
        <v>1.25</v>
      </c>
      <c r="G12" s="53">
        <f t="shared" si="4"/>
        <v>1.75</v>
      </c>
      <c r="H12" s="53">
        <f t="shared" si="5"/>
        <v>10.25</v>
      </c>
      <c r="I12" s="53">
        <f t="shared" si="6"/>
        <v>1.25</v>
      </c>
      <c r="J12" s="53">
        <f t="shared" si="7"/>
        <v>1.25</v>
      </c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5.75" customHeight="1">
      <c r="A13" s="51">
        <v>9</v>
      </c>
      <c r="B13" s="38" t="s">
        <v>95</v>
      </c>
      <c r="C13" s="38"/>
      <c r="D13" s="52">
        <v>64</v>
      </c>
      <c r="E13" s="53">
        <f t="shared" si="2"/>
        <v>6.5</v>
      </c>
      <c r="F13" s="53">
        <f t="shared" si="3"/>
        <v>9.75</v>
      </c>
      <c r="G13" s="53">
        <f t="shared" si="4"/>
        <v>13</v>
      </c>
      <c r="H13" s="53">
        <f t="shared" si="5"/>
        <v>80.25</v>
      </c>
      <c r="I13" s="53">
        <f t="shared" si="6"/>
        <v>8.25</v>
      </c>
      <c r="J13" s="53">
        <f t="shared" si="7"/>
        <v>8.25</v>
      </c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5.75" customHeight="1">
      <c r="A14" s="51">
        <v>10</v>
      </c>
      <c r="B14" s="38" t="s">
        <v>96</v>
      </c>
      <c r="C14" s="38"/>
      <c r="D14" s="53">
        <v>40</v>
      </c>
      <c r="E14" s="53">
        <f t="shared" si="2"/>
        <v>4</v>
      </c>
      <c r="F14" s="53">
        <f t="shared" si="3"/>
        <v>6</v>
      </c>
      <c r="G14" s="53">
        <f t="shared" si="4"/>
        <v>8</v>
      </c>
      <c r="H14" s="53">
        <f t="shared" si="5"/>
        <v>50</v>
      </c>
      <c r="I14" s="53">
        <f t="shared" si="6"/>
        <v>5</v>
      </c>
      <c r="J14" s="53">
        <f t="shared" si="7"/>
        <v>5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5.75" customHeight="1">
      <c r="A15" s="51">
        <v>11</v>
      </c>
      <c r="B15" s="38" t="s">
        <v>97</v>
      </c>
      <c r="C15" s="38"/>
      <c r="D15" s="53">
        <v>8</v>
      </c>
      <c r="E15" s="53">
        <f t="shared" si="2"/>
        <v>1</v>
      </c>
      <c r="F15" s="53">
        <f t="shared" si="3"/>
        <v>1.25</v>
      </c>
      <c r="G15" s="53">
        <f t="shared" si="4"/>
        <v>1.75</v>
      </c>
      <c r="H15" s="53">
        <f t="shared" si="5"/>
        <v>10.25</v>
      </c>
      <c r="I15" s="53">
        <f t="shared" si="6"/>
        <v>1.25</v>
      </c>
      <c r="J15" s="53">
        <f t="shared" si="7"/>
        <v>1.25</v>
      </c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5.75" customHeight="1">
      <c r="A16" s="51">
        <v>12</v>
      </c>
      <c r="B16" s="38" t="s">
        <v>98</v>
      </c>
      <c r="C16" s="38"/>
      <c r="D16" s="53">
        <v>8</v>
      </c>
      <c r="E16" s="53">
        <f t="shared" si="2"/>
        <v>1</v>
      </c>
      <c r="F16" s="53">
        <f t="shared" si="3"/>
        <v>1.25</v>
      </c>
      <c r="G16" s="53">
        <f t="shared" si="4"/>
        <v>1.75</v>
      </c>
      <c r="H16" s="53">
        <f t="shared" si="5"/>
        <v>10.25</v>
      </c>
      <c r="I16" s="53">
        <f t="shared" si="6"/>
        <v>1.25</v>
      </c>
      <c r="J16" s="53">
        <f t="shared" si="7"/>
        <v>1.25</v>
      </c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5.75" customHeight="1">
      <c r="A17" s="51">
        <v>13</v>
      </c>
      <c r="B17" s="38" t="s">
        <v>99</v>
      </c>
      <c r="C17" s="38"/>
      <c r="D17" s="53">
        <v>8</v>
      </c>
      <c r="E17" s="53">
        <f t="shared" si="2"/>
        <v>1</v>
      </c>
      <c r="F17" s="53">
        <f t="shared" si="3"/>
        <v>1.25</v>
      </c>
      <c r="G17" s="53">
        <f t="shared" si="4"/>
        <v>1.75</v>
      </c>
      <c r="H17" s="53">
        <f t="shared" si="5"/>
        <v>10.25</v>
      </c>
      <c r="I17" s="53">
        <f t="shared" si="6"/>
        <v>1.25</v>
      </c>
      <c r="J17" s="53">
        <f t="shared" si="7"/>
        <v>1.25</v>
      </c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5.75" customHeight="1">
      <c r="A18" s="51">
        <v>14</v>
      </c>
      <c r="B18" s="38" t="s">
        <v>100</v>
      </c>
      <c r="C18" s="38"/>
      <c r="D18" s="52">
        <v>8</v>
      </c>
      <c r="E18" s="53">
        <f t="shared" si="2"/>
        <v>1</v>
      </c>
      <c r="F18" s="53">
        <f t="shared" si="3"/>
        <v>1.25</v>
      </c>
      <c r="G18" s="53">
        <f t="shared" si="4"/>
        <v>1.75</v>
      </c>
      <c r="H18" s="53">
        <f t="shared" si="5"/>
        <v>10.25</v>
      </c>
      <c r="I18" s="53">
        <f t="shared" si="6"/>
        <v>1.25</v>
      </c>
      <c r="J18" s="53">
        <f t="shared" si="7"/>
        <v>1.25</v>
      </c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.75" customHeight="1">
      <c r="A19" s="51">
        <v>15</v>
      </c>
      <c r="B19" s="38" t="s">
        <v>101</v>
      </c>
      <c r="C19" s="38"/>
      <c r="D19" s="53">
        <v>8</v>
      </c>
      <c r="E19" s="53">
        <f t="shared" si="2"/>
        <v>1</v>
      </c>
      <c r="F19" s="53">
        <f t="shared" si="3"/>
        <v>1.25</v>
      </c>
      <c r="G19" s="53">
        <f t="shared" si="4"/>
        <v>1.75</v>
      </c>
      <c r="H19" s="53">
        <f t="shared" si="5"/>
        <v>10.25</v>
      </c>
      <c r="I19" s="53">
        <f t="shared" si="6"/>
        <v>1.25</v>
      </c>
      <c r="J19" s="53">
        <f t="shared" si="7"/>
        <v>1.25</v>
      </c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5.75" customHeight="1">
      <c r="A20" s="51">
        <v>16</v>
      </c>
      <c r="B20" s="38" t="s">
        <v>102</v>
      </c>
      <c r="C20" s="38"/>
      <c r="D20" s="52">
        <v>8</v>
      </c>
      <c r="E20" s="53">
        <f t="shared" si="2"/>
        <v>1</v>
      </c>
      <c r="F20" s="53">
        <f t="shared" si="3"/>
        <v>1.25</v>
      </c>
      <c r="G20" s="53">
        <f t="shared" si="4"/>
        <v>1.75</v>
      </c>
      <c r="H20" s="53">
        <f t="shared" si="5"/>
        <v>10.25</v>
      </c>
      <c r="I20" s="53">
        <f t="shared" si="6"/>
        <v>1.25</v>
      </c>
      <c r="J20" s="53">
        <f t="shared" si="7"/>
        <v>1.25</v>
      </c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5.75" customHeight="1">
      <c r="A21" s="51">
        <v>17</v>
      </c>
      <c r="B21" s="38" t="s">
        <v>103</v>
      </c>
      <c r="C21" s="38"/>
      <c r="D21" s="53">
        <v>8</v>
      </c>
      <c r="E21" s="53">
        <f t="shared" si="2"/>
        <v>1</v>
      </c>
      <c r="F21" s="53">
        <f t="shared" si="3"/>
        <v>1.25</v>
      </c>
      <c r="G21" s="53">
        <f t="shared" si="4"/>
        <v>1.75</v>
      </c>
      <c r="H21" s="53">
        <f t="shared" si="5"/>
        <v>10.25</v>
      </c>
      <c r="I21" s="53">
        <f t="shared" si="6"/>
        <v>1.25</v>
      </c>
      <c r="J21" s="53">
        <f t="shared" si="7"/>
        <v>1.25</v>
      </c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5.75" customHeight="1">
      <c r="A22" s="51">
        <v>18</v>
      </c>
      <c r="B22" s="38" t="s">
        <v>104</v>
      </c>
      <c r="C22" s="38"/>
      <c r="D22" s="52">
        <v>4</v>
      </c>
      <c r="E22" s="53">
        <f t="shared" si="2"/>
        <v>0.5</v>
      </c>
      <c r="F22" s="53">
        <f t="shared" si="3"/>
        <v>0.75</v>
      </c>
      <c r="G22" s="53">
        <f t="shared" si="4"/>
        <v>1</v>
      </c>
      <c r="H22" s="53">
        <f t="shared" si="5"/>
        <v>5.25</v>
      </c>
      <c r="I22" s="53">
        <f t="shared" si="6"/>
        <v>0.75</v>
      </c>
      <c r="J22" s="53">
        <f t="shared" si="7"/>
        <v>0.75</v>
      </c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5.75" customHeight="1">
      <c r="A23" s="51">
        <v>19</v>
      </c>
      <c r="B23" s="38" t="s">
        <v>105</v>
      </c>
      <c r="C23" s="38"/>
      <c r="D23" s="52">
        <v>4</v>
      </c>
      <c r="E23" s="53">
        <f t="shared" si="2"/>
        <v>0.5</v>
      </c>
      <c r="F23" s="53">
        <f t="shared" si="3"/>
        <v>0.75</v>
      </c>
      <c r="G23" s="53">
        <f t="shared" si="4"/>
        <v>1</v>
      </c>
      <c r="H23" s="53">
        <f t="shared" si="5"/>
        <v>5.25</v>
      </c>
      <c r="I23" s="53">
        <f t="shared" si="6"/>
        <v>0.75</v>
      </c>
      <c r="J23" s="53">
        <f t="shared" si="7"/>
        <v>0.75</v>
      </c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5.75" customHeight="1">
      <c r="A24" s="51">
        <v>20</v>
      </c>
      <c r="B24" s="38" t="s">
        <v>106</v>
      </c>
      <c r="C24" s="38"/>
      <c r="D24" s="52">
        <v>4</v>
      </c>
      <c r="E24" s="53">
        <f t="shared" si="2"/>
        <v>0.5</v>
      </c>
      <c r="F24" s="53">
        <f t="shared" si="3"/>
        <v>0.75</v>
      </c>
      <c r="G24" s="53">
        <f t="shared" si="4"/>
        <v>1</v>
      </c>
      <c r="H24" s="53">
        <f t="shared" si="5"/>
        <v>5.25</v>
      </c>
      <c r="I24" s="53">
        <f t="shared" si="6"/>
        <v>0.75</v>
      </c>
      <c r="J24" s="53">
        <f t="shared" si="7"/>
        <v>0.75</v>
      </c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5.75" customHeight="1">
      <c r="A25" s="51">
        <v>21</v>
      </c>
      <c r="B25" s="38" t="s">
        <v>107</v>
      </c>
      <c r="C25" s="38"/>
      <c r="D25" s="52">
        <v>8</v>
      </c>
      <c r="E25" s="53">
        <f t="shared" si="2"/>
        <v>1</v>
      </c>
      <c r="F25" s="53">
        <f t="shared" si="3"/>
        <v>1.25</v>
      </c>
      <c r="G25" s="53">
        <f t="shared" si="4"/>
        <v>1.75</v>
      </c>
      <c r="H25" s="53">
        <f t="shared" si="5"/>
        <v>10.25</v>
      </c>
      <c r="I25" s="53">
        <f t="shared" si="6"/>
        <v>1.25</v>
      </c>
      <c r="J25" s="53">
        <f t="shared" si="7"/>
        <v>1.25</v>
      </c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5.75" customHeight="1">
      <c r="A26" s="51">
        <v>22</v>
      </c>
      <c r="B26" s="38" t="s">
        <v>108</v>
      </c>
      <c r="C26" s="38"/>
      <c r="D26" s="53">
        <v>8</v>
      </c>
      <c r="E26" s="53">
        <f t="shared" si="2"/>
        <v>1</v>
      </c>
      <c r="F26" s="53">
        <f t="shared" si="3"/>
        <v>1.25</v>
      </c>
      <c r="G26" s="53">
        <f t="shared" si="4"/>
        <v>1.75</v>
      </c>
      <c r="H26" s="53">
        <f t="shared" si="5"/>
        <v>10.25</v>
      </c>
      <c r="I26" s="53">
        <f t="shared" si="6"/>
        <v>1.25</v>
      </c>
      <c r="J26" s="53">
        <f t="shared" si="7"/>
        <v>1.25</v>
      </c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5.75" customHeight="1">
      <c r="A27" s="51">
        <v>23</v>
      </c>
      <c r="B27" s="38" t="s">
        <v>109</v>
      </c>
      <c r="C27" s="38"/>
      <c r="D27" s="53">
        <v>8</v>
      </c>
      <c r="E27" s="53">
        <f t="shared" si="2"/>
        <v>1</v>
      </c>
      <c r="F27" s="53">
        <f t="shared" si="3"/>
        <v>1.25</v>
      </c>
      <c r="G27" s="53">
        <f t="shared" si="4"/>
        <v>1.75</v>
      </c>
      <c r="H27" s="53">
        <f t="shared" si="5"/>
        <v>10.25</v>
      </c>
      <c r="I27" s="53">
        <f t="shared" si="6"/>
        <v>1.25</v>
      </c>
      <c r="J27" s="53">
        <f t="shared" si="7"/>
        <v>1.25</v>
      </c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.75" customHeight="1">
      <c r="A28" s="51">
        <v>24</v>
      </c>
      <c r="B28" s="38" t="s">
        <v>110</v>
      </c>
      <c r="C28" s="38"/>
      <c r="D28" s="53">
        <v>8</v>
      </c>
      <c r="E28" s="53">
        <f t="shared" si="2"/>
        <v>1</v>
      </c>
      <c r="F28" s="53">
        <f t="shared" si="3"/>
        <v>1.25</v>
      </c>
      <c r="G28" s="53">
        <f t="shared" si="4"/>
        <v>1.75</v>
      </c>
      <c r="H28" s="53">
        <f t="shared" si="5"/>
        <v>10.25</v>
      </c>
      <c r="I28" s="53">
        <f t="shared" si="6"/>
        <v>1.25</v>
      </c>
      <c r="J28" s="53">
        <f t="shared" si="7"/>
        <v>1.25</v>
      </c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5.75" customHeight="1">
      <c r="A29" s="51">
        <v>25</v>
      </c>
      <c r="B29" s="38" t="s">
        <v>111</v>
      </c>
      <c r="C29" s="38"/>
      <c r="D29" s="53">
        <v>8</v>
      </c>
      <c r="E29" s="53">
        <f t="shared" si="2"/>
        <v>1</v>
      </c>
      <c r="F29" s="53">
        <f t="shared" si="3"/>
        <v>1.25</v>
      </c>
      <c r="G29" s="53">
        <f t="shared" si="4"/>
        <v>1.75</v>
      </c>
      <c r="H29" s="53">
        <f t="shared" si="5"/>
        <v>10.25</v>
      </c>
      <c r="I29" s="53">
        <f t="shared" si="6"/>
        <v>1.25</v>
      </c>
      <c r="J29" s="53">
        <f t="shared" si="7"/>
        <v>1.25</v>
      </c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.75" customHeight="1">
      <c r="A30" s="51">
        <v>26</v>
      </c>
      <c r="B30" s="38" t="s">
        <v>112</v>
      </c>
      <c r="C30" s="38"/>
      <c r="D30" s="53">
        <v>8</v>
      </c>
      <c r="E30" s="53">
        <f t="shared" si="2"/>
        <v>1</v>
      </c>
      <c r="F30" s="53">
        <f t="shared" si="3"/>
        <v>1.25</v>
      </c>
      <c r="G30" s="53">
        <f t="shared" si="4"/>
        <v>1.75</v>
      </c>
      <c r="H30" s="53">
        <f t="shared" si="5"/>
        <v>10.25</v>
      </c>
      <c r="I30" s="53">
        <f t="shared" si="6"/>
        <v>1.25</v>
      </c>
      <c r="J30" s="53">
        <f t="shared" si="7"/>
        <v>1.25</v>
      </c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5.75" customHeight="1">
      <c r="A31" s="51">
        <v>27</v>
      </c>
      <c r="B31" s="38" t="s">
        <v>113</v>
      </c>
      <c r="C31" s="38"/>
      <c r="D31" s="53">
        <v>8</v>
      </c>
      <c r="E31" s="53">
        <f t="shared" si="2"/>
        <v>1</v>
      </c>
      <c r="F31" s="53">
        <f t="shared" si="3"/>
        <v>1.25</v>
      </c>
      <c r="G31" s="53">
        <f t="shared" si="4"/>
        <v>1.75</v>
      </c>
      <c r="H31" s="53">
        <f t="shared" si="5"/>
        <v>10.25</v>
      </c>
      <c r="I31" s="53">
        <f t="shared" si="6"/>
        <v>1.25</v>
      </c>
      <c r="J31" s="53">
        <f t="shared" si="7"/>
        <v>1.25</v>
      </c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5.75" customHeight="1">
      <c r="A32" s="51">
        <v>28</v>
      </c>
      <c r="B32" s="38" t="s">
        <v>114</v>
      </c>
      <c r="C32" s="38"/>
      <c r="D32" s="52">
        <v>16</v>
      </c>
      <c r="E32" s="53">
        <f t="shared" si="2"/>
        <v>1.75</v>
      </c>
      <c r="F32" s="53">
        <f t="shared" si="3"/>
        <v>2.5</v>
      </c>
      <c r="G32" s="53">
        <f t="shared" si="4"/>
        <v>3.25</v>
      </c>
      <c r="H32" s="53">
        <f t="shared" si="5"/>
        <v>20.25</v>
      </c>
      <c r="I32" s="53">
        <f t="shared" si="6"/>
        <v>2.25</v>
      </c>
      <c r="J32" s="53">
        <f t="shared" si="7"/>
        <v>2.25</v>
      </c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5.75" customHeight="1">
      <c r="A33" s="51">
        <v>29</v>
      </c>
      <c r="B33" s="38" t="s">
        <v>115</v>
      </c>
      <c r="C33" s="38"/>
      <c r="D33" s="52">
        <v>16</v>
      </c>
      <c r="E33" s="53">
        <f t="shared" si="2"/>
        <v>1.75</v>
      </c>
      <c r="F33" s="53">
        <f t="shared" si="3"/>
        <v>2.5</v>
      </c>
      <c r="G33" s="53">
        <f t="shared" si="4"/>
        <v>3.25</v>
      </c>
      <c r="H33" s="53">
        <f t="shared" si="5"/>
        <v>20.25</v>
      </c>
      <c r="I33" s="53">
        <f t="shared" si="6"/>
        <v>2.25</v>
      </c>
      <c r="J33" s="53">
        <f t="shared" si="7"/>
        <v>2.25</v>
      </c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5.75" customHeight="1">
      <c r="A34" s="51">
        <v>30</v>
      </c>
      <c r="B34" s="38" t="s">
        <v>116</v>
      </c>
      <c r="C34" s="38"/>
      <c r="D34" s="52">
        <v>16</v>
      </c>
      <c r="E34" s="53">
        <f t="shared" si="2"/>
        <v>1.75</v>
      </c>
      <c r="F34" s="53">
        <f t="shared" si="3"/>
        <v>2.5</v>
      </c>
      <c r="G34" s="53">
        <f t="shared" si="4"/>
        <v>3.25</v>
      </c>
      <c r="H34" s="53">
        <f t="shared" si="5"/>
        <v>20.25</v>
      </c>
      <c r="I34" s="53">
        <f t="shared" si="6"/>
        <v>2.25</v>
      </c>
      <c r="J34" s="53">
        <f t="shared" si="7"/>
        <v>2.25</v>
      </c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5.75" customHeight="1">
      <c r="A35" s="51">
        <v>31</v>
      </c>
      <c r="B35" s="38" t="s">
        <v>117</v>
      </c>
      <c r="C35" s="38"/>
      <c r="D35" s="52">
        <v>24</v>
      </c>
      <c r="E35" s="53">
        <f t="shared" si="2"/>
        <v>2.5</v>
      </c>
      <c r="F35" s="53">
        <f t="shared" si="3"/>
        <v>3.75</v>
      </c>
      <c r="G35" s="53">
        <f t="shared" si="4"/>
        <v>5</v>
      </c>
      <c r="H35" s="53">
        <f t="shared" si="5"/>
        <v>30.25</v>
      </c>
      <c r="I35" s="53">
        <f t="shared" si="6"/>
        <v>3.25</v>
      </c>
      <c r="J35" s="53">
        <f t="shared" si="7"/>
        <v>3.25</v>
      </c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5.75" customHeight="1">
      <c r="A36" s="51">
        <v>32</v>
      </c>
      <c r="B36" s="38" t="s">
        <v>118</v>
      </c>
      <c r="C36" s="38"/>
      <c r="D36" s="52">
        <v>16</v>
      </c>
      <c r="E36" s="53">
        <f t="shared" si="2"/>
        <v>1.75</v>
      </c>
      <c r="F36" s="53">
        <f t="shared" si="3"/>
        <v>2.5</v>
      </c>
      <c r="G36" s="53">
        <f t="shared" si="4"/>
        <v>3.25</v>
      </c>
      <c r="H36" s="53">
        <f t="shared" si="5"/>
        <v>20.25</v>
      </c>
      <c r="I36" s="53">
        <f t="shared" si="6"/>
        <v>2.25</v>
      </c>
      <c r="J36" s="53">
        <f t="shared" si="7"/>
        <v>2.25</v>
      </c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.75" customHeight="1">
      <c r="A37" s="51">
        <v>33</v>
      </c>
      <c r="B37" s="38" t="s">
        <v>119</v>
      </c>
      <c r="C37" s="38" t="s">
        <v>120</v>
      </c>
      <c r="D37" s="38">
        <v>32</v>
      </c>
      <c r="E37" s="53">
        <f t="shared" si="2"/>
        <v>3.25</v>
      </c>
      <c r="F37" s="53">
        <f t="shared" si="3"/>
        <v>5</v>
      </c>
      <c r="G37" s="53">
        <f t="shared" si="4"/>
        <v>6.5</v>
      </c>
      <c r="H37" s="53">
        <f t="shared" si="5"/>
        <v>40.25</v>
      </c>
      <c r="I37" s="53">
        <f t="shared" si="6"/>
        <v>4.25</v>
      </c>
      <c r="J37" s="53">
        <f t="shared" si="7"/>
        <v>4.25</v>
      </c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.75" customHeight="1">
      <c r="A38" s="51">
        <v>34</v>
      </c>
      <c r="B38" s="38" t="s">
        <v>121</v>
      </c>
      <c r="C38" s="38" t="s">
        <v>120</v>
      </c>
      <c r="D38" s="56">
        <v>8</v>
      </c>
      <c r="E38" s="53">
        <f t="shared" si="2"/>
        <v>1</v>
      </c>
      <c r="F38" s="53">
        <f t="shared" si="3"/>
        <v>1.25</v>
      </c>
      <c r="G38" s="53">
        <f t="shared" si="4"/>
        <v>1.75</v>
      </c>
      <c r="H38" s="53">
        <f t="shared" si="5"/>
        <v>10.25</v>
      </c>
      <c r="I38" s="53">
        <f t="shared" si="6"/>
        <v>1.25</v>
      </c>
      <c r="J38" s="53">
        <f t="shared" si="7"/>
        <v>1.25</v>
      </c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.75" customHeight="1">
      <c r="A39" s="51">
        <v>35</v>
      </c>
      <c r="B39" s="38" t="s">
        <v>122</v>
      </c>
      <c r="C39" s="38" t="s">
        <v>120</v>
      </c>
      <c r="D39" s="56">
        <v>8</v>
      </c>
      <c r="E39" s="53">
        <f t="shared" si="2"/>
        <v>1</v>
      </c>
      <c r="F39" s="53">
        <f t="shared" si="3"/>
        <v>1.25</v>
      </c>
      <c r="G39" s="53">
        <f t="shared" si="4"/>
        <v>1.75</v>
      </c>
      <c r="H39" s="53">
        <f t="shared" si="5"/>
        <v>10.25</v>
      </c>
      <c r="I39" s="53">
        <f t="shared" si="6"/>
        <v>1.25</v>
      </c>
      <c r="J39" s="53">
        <f t="shared" si="7"/>
        <v>1.25</v>
      </c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.75" customHeight="1">
      <c r="A40" s="51">
        <v>36</v>
      </c>
      <c r="B40" s="38" t="s">
        <v>123</v>
      </c>
      <c r="C40" s="38" t="s">
        <v>120</v>
      </c>
      <c r="D40" s="38">
        <v>16</v>
      </c>
      <c r="E40" s="53">
        <f t="shared" si="2"/>
        <v>1.75</v>
      </c>
      <c r="F40" s="53">
        <f t="shared" si="3"/>
        <v>2.5</v>
      </c>
      <c r="G40" s="53">
        <f t="shared" si="4"/>
        <v>3.25</v>
      </c>
      <c r="H40" s="53">
        <f t="shared" si="5"/>
        <v>20.25</v>
      </c>
      <c r="I40" s="53">
        <f t="shared" si="6"/>
        <v>2.25</v>
      </c>
      <c r="J40" s="53">
        <f t="shared" si="7"/>
        <v>2.25</v>
      </c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.75" customHeight="1">
      <c r="A41" s="51">
        <v>37</v>
      </c>
      <c r="B41" s="38" t="s">
        <v>124</v>
      </c>
      <c r="C41" s="38" t="s">
        <v>120</v>
      </c>
      <c r="D41" s="56">
        <v>4</v>
      </c>
      <c r="E41" s="53">
        <f t="shared" si="2"/>
        <v>0.5</v>
      </c>
      <c r="F41" s="53">
        <f t="shared" si="3"/>
        <v>0.75</v>
      </c>
      <c r="G41" s="53">
        <f t="shared" si="4"/>
        <v>1</v>
      </c>
      <c r="H41" s="53">
        <f t="shared" si="5"/>
        <v>5.25</v>
      </c>
      <c r="I41" s="53">
        <f t="shared" si="6"/>
        <v>0.75</v>
      </c>
      <c r="J41" s="53">
        <f t="shared" si="7"/>
        <v>0.75</v>
      </c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5.75" customHeight="1"/>
    <row r="243" spans="1:26" ht="15.75" customHeight="1"/>
    <row r="244" spans="1:26" ht="15.75" customHeight="1"/>
    <row r="245" spans="1:26" ht="15.75" customHeight="1"/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" right="0" top="0" bottom="0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13" workbookViewId="0"/>
  </sheetViews>
  <sheetFormatPr defaultColWidth="12.5703125" defaultRowHeight="15" customHeight="1"/>
  <cols>
    <col min="1" max="1" width="11" customWidth="1"/>
    <col min="2" max="2" width="43.85546875" customWidth="1"/>
    <col min="3" max="3" width="21.42578125" customWidth="1"/>
    <col min="4" max="8" width="14.140625" customWidth="1"/>
    <col min="9" max="26" width="11" customWidth="1"/>
  </cols>
  <sheetData>
    <row r="1" spans="1:26" ht="15.75" customHeight="1">
      <c r="A1" s="35" t="s">
        <v>68</v>
      </c>
      <c r="B1" s="10" t="s">
        <v>69</v>
      </c>
      <c r="C1" s="10" t="s">
        <v>70</v>
      </c>
      <c r="D1" s="36" t="s">
        <v>71</v>
      </c>
      <c r="E1" s="36" t="s">
        <v>79</v>
      </c>
      <c r="F1" s="36" t="s">
        <v>80</v>
      </c>
      <c r="G1" s="36" t="s">
        <v>81</v>
      </c>
      <c r="H1" s="36" t="s">
        <v>59</v>
      </c>
      <c r="I1" s="36" t="s">
        <v>82</v>
      </c>
      <c r="J1" s="36" t="s">
        <v>83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>
      <c r="A2" s="39"/>
      <c r="B2" s="40"/>
      <c r="C2" s="38"/>
      <c r="D2" s="41"/>
      <c r="E2" s="42">
        <f>Ставки!B6</f>
        <v>0.1</v>
      </c>
      <c r="F2" s="42">
        <f>Ставки!B7</f>
        <v>0.15</v>
      </c>
      <c r="G2" s="42">
        <f>Ставки!B8</f>
        <v>0.2</v>
      </c>
      <c r="H2" s="55"/>
      <c r="I2" s="42">
        <f>Ставки!B9</f>
        <v>0.1</v>
      </c>
      <c r="J2" s="42">
        <f>Ставки!B10</f>
        <v>0.1</v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.75" customHeight="1">
      <c r="A3" s="43"/>
      <c r="B3" s="44"/>
      <c r="C3" s="45"/>
      <c r="D3" s="46">
        <f t="shared" ref="D3:J3" si="0">SUM(D4)</f>
        <v>320</v>
      </c>
      <c r="E3" s="46">
        <f t="shared" si="0"/>
        <v>37</v>
      </c>
      <c r="F3" s="46">
        <f t="shared" si="0"/>
        <v>50</v>
      </c>
      <c r="G3" s="46">
        <f t="shared" si="0"/>
        <v>67.75</v>
      </c>
      <c r="H3" s="46">
        <f t="shared" si="0"/>
        <v>407</v>
      </c>
      <c r="I3" s="46">
        <f t="shared" si="0"/>
        <v>47</v>
      </c>
      <c r="J3" s="46">
        <f t="shared" si="0"/>
        <v>47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.75" customHeight="1">
      <c r="A4" s="47">
        <v>1</v>
      </c>
      <c r="B4" s="48" t="s">
        <v>69</v>
      </c>
      <c r="C4" s="49"/>
      <c r="D4" s="50">
        <f t="shared" ref="D4:J4" si="1">SUBTOTAL(9,D5:D32)</f>
        <v>320</v>
      </c>
      <c r="E4" s="50">
        <f t="shared" si="1"/>
        <v>37</v>
      </c>
      <c r="F4" s="50">
        <f t="shared" si="1"/>
        <v>50</v>
      </c>
      <c r="G4" s="50">
        <f t="shared" si="1"/>
        <v>67.75</v>
      </c>
      <c r="H4" s="50">
        <f t="shared" si="1"/>
        <v>407</v>
      </c>
      <c r="I4" s="50">
        <f t="shared" si="1"/>
        <v>47</v>
      </c>
      <c r="J4" s="50">
        <f t="shared" si="1"/>
        <v>47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5.75" customHeight="1">
      <c r="A5" s="51">
        <v>1</v>
      </c>
      <c r="B5" s="38" t="s">
        <v>87</v>
      </c>
      <c r="C5" s="38"/>
      <c r="D5" s="53">
        <v>8</v>
      </c>
      <c r="E5" s="53">
        <f t="shared" ref="E5:E32" si="2">CEILING(SUM(D5)*$E$2,0.25)</f>
        <v>1</v>
      </c>
      <c r="F5" s="53">
        <f t="shared" ref="F5:F32" si="3">CEILING(SUM(D5)*$F$2,0.25)</f>
        <v>1.25</v>
      </c>
      <c r="G5" s="53">
        <f t="shared" ref="G5:G32" si="4">CEILING(SUM(D5)*$G$2,0.25)</f>
        <v>1.75</v>
      </c>
      <c r="H5" s="53">
        <f t="shared" ref="H5:H32" si="5">CEILING(SUM(D5:F5), 0.25)</f>
        <v>10.25</v>
      </c>
      <c r="I5" s="53">
        <f t="shared" ref="I5:I32" si="6">CEILING(SUM(H5)*$I$2,0.25)</f>
        <v>1.25</v>
      </c>
      <c r="J5" s="53">
        <f t="shared" ref="J5:J32" si="7">CEILING(SUM(H5)*$J$2,0.25)</f>
        <v>1.25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5.75" customHeight="1">
      <c r="A6" s="51">
        <v>2</v>
      </c>
      <c r="B6" s="38" t="s">
        <v>88</v>
      </c>
      <c r="C6" s="38"/>
      <c r="D6" s="53">
        <v>8</v>
      </c>
      <c r="E6" s="53">
        <f t="shared" si="2"/>
        <v>1</v>
      </c>
      <c r="F6" s="53">
        <f t="shared" si="3"/>
        <v>1.25</v>
      </c>
      <c r="G6" s="53">
        <f t="shared" si="4"/>
        <v>1.75</v>
      </c>
      <c r="H6" s="53">
        <f t="shared" si="5"/>
        <v>10.25</v>
      </c>
      <c r="I6" s="53">
        <f t="shared" si="6"/>
        <v>1.25</v>
      </c>
      <c r="J6" s="53">
        <f t="shared" si="7"/>
        <v>1.25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5.75" customHeight="1">
      <c r="A7" s="51">
        <v>3</v>
      </c>
      <c r="B7" s="38" t="s">
        <v>89</v>
      </c>
      <c r="C7" s="38"/>
      <c r="D7" s="38">
        <v>16</v>
      </c>
      <c r="E7" s="53">
        <f t="shared" si="2"/>
        <v>1.75</v>
      </c>
      <c r="F7" s="53">
        <f t="shared" si="3"/>
        <v>2.5</v>
      </c>
      <c r="G7" s="53">
        <f t="shared" si="4"/>
        <v>3.25</v>
      </c>
      <c r="H7" s="53">
        <f t="shared" si="5"/>
        <v>20.25</v>
      </c>
      <c r="I7" s="53">
        <f t="shared" si="6"/>
        <v>2.25</v>
      </c>
      <c r="J7" s="53">
        <f t="shared" si="7"/>
        <v>2.25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.75" customHeight="1">
      <c r="A8" s="51">
        <v>4</v>
      </c>
      <c r="B8" s="38" t="s">
        <v>93</v>
      </c>
      <c r="C8" s="38"/>
      <c r="D8" s="38">
        <v>8</v>
      </c>
      <c r="E8" s="53">
        <f t="shared" si="2"/>
        <v>1</v>
      </c>
      <c r="F8" s="53">
        <f t="shared" si="3"/>
        <v>1.25</v>
      </c>
      <c r="G8" s="53">
        <f t="shared" si="4"/>
        <v>1.75</v>
      </c>
      <c r="H8" s="53">
        <f t="shared" si="5"/>
        <v>10.25</v>
      </c>
      <c r="I8" s="53">
        <f t="shared" si="6"/>
        <v>1.25</v>
      </c>
      <c r="J8" s="53">
        <f t="shared" si="7"/>
        <v>1.25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.75" customHeight="1">
      <c r="A9" s="51">
        <v>5</v>
      </c>
      <c r="B9" s="38" t="s">
        <v>94</v>
      </c>
      <c r="C9" s="38"/>
      <c r="D9" s="38">
        <v>8</v>
      </c>
      <c r="E9" s="53">
        <f t="shared" si="2"/>
        <v>1</v>
      </c>
      <c r="F9" s="53">
        <f t="shared" si="3"/>
        <v>1.25</v>
      </c>
      <c r="G9" s="53">
        <f t="shared" si="4"/>
        <v>1.75</v>
      </c>
      <c r="H9" s="53">
        <f t="shared" si="5"/>
        <v>10.25</v>
      </c>
      <c r="I9" s="53">
        <f t="shared" si="6"/>
        <v>1.25</v>
      </c>
      <c r="J9" s="53">
        <f t="shared" si="7"/>
        <v>1.25</v>
      </c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.75" customHeight="1">
      <c r="A10" s="51">
        <v>6</v>
      </c>
      <c r="B10" s="38" t="s">
        <v>95</v>
      </c>
      <c r="C10" s="38"/>
      <c r="D10" s="38">
        <v>32</v>
      </c>
      <c r="E10" s="53">
        <f t="shared" si="2"/>
        <v>3.25</v>
      </c>
      <c r="F10" s="53">
        <f t="shared" si="3"/>
        <v>5</v>
      </c>
      <c r="G10" s="53">
        <f t="shared" si="4"/>
        <v>6.5</v>
      </c>
      <c r="H10" s="53">
        <f t="shared" si="5"/>
        <v>40.25</v>
      </c>
      <c r="I10" s="53">
        <f t="shared" si="6"/>
        <v>4.25</v>
      </c>
      <c r="J10" s="53">
        <f t="shared" si="7"/>
        <v>4.25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.75" customHeight="1">
      <c r="A11" s="51">
        <v>7</v>
      </c>
      <c r="B11" s="38" t="s">
        <v>125</v>
      </c>
      <c r="C11" s="38"/>
      <c r="D11" s="38">
        <v>24</v>
      </c>
      <c r="E11" s="53">
        <f t="shared" si="2"/>
        <v>2.5</v>
      </c>
      <c r="F11" s="53">
        <f t="shared" si="3"/>
        <v>3.75</v>
      </c>
      <c r="G11" s="53">
        <f t="shared" si="4"/>
        <v>5</v>
      </c>
      <c r="H11" s="53">
        <f t="shared" si="5"/>
        <v>30.25</v>
      </c>
      <c r="I11" s="53">
        <f t="shared" si="6"/>
        <v>3.25</v>
      </c>
      <c r="J11" s="53">
        <f t="shared" si="7"/>
        <v>3.25</v>
      </c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5.75" customHeight="1">
      <c r="A12" s="51">
        <v>8</v>
      </c>
      <c r="B12" s="38" t="s">
        <v>97</v>
      </c>
      <c r="C12" s="38"/>
      <c r="D12" s="38">
        <v>8</v>
      </c>
      <c r="E12" s="53">
        <f t="shared" si="2"/>
        <v>1</v>
      </c>
      <c r="F12" s="53">
        <f t="shared" si="3"/>
        <v>1.25</v>
      </c>
      <c r="G12" s="53">
        <f t="shared" si="4"/>
        <v>1.75</v>
      </c>
      <c r="H12" s="53">
        <f t="shared" si="5"/>
        <v>10.25</v>
      </c>
      <c r="I12" s="53">
        <f t="shared" si="6"/>
        <v>1.25</v>
      </c>
      <c r="J12" s="53">
        <f t="shared" si="7"/>
        <v>1.25</v>
      </c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5.75" customHeight="1">
      <c r="A13" s="51">
        <v>9</v>
      </c>
      <c r="B13" s="38" t="s">
        <v>98</v>
      </c>
      <c r="C13" s="38"/>
      <c r="D13" s="38">
        <v>8</v>
      </c>
      <c r="E13" s="53">
        <f t="shared" si="2"/>
        <v>1</v>
      </c>
      <c r="F13" s="53">
        <f t="shared" si="3"/>
        <v>1.25</v>
      </c>
      <c r="G13" s="53">
        <f t="shared" si="4"/>
        <v>1.75</v>
      </c>
      <c r="H13" s="53">
        <f t="shared" si="5"/>
        <v>10.25</v>
      </c>
      <c r="I13" s="53">
        <f t="shared" si="6"/>
        <v>1.25</v>
      </c>
      <c r="J13" s="53">
        <f t="shared" si="7"/>
        <v>1.25</v>
      </c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5.75" customHeight="1">
      <c r="A14" s="51">
        <v>10</v>
      </c>
      <c r="B14" s="38" t="s">
        <v>99</v>
      </c>
      <c r="C14" s="38"/>
      <c r="D14" s="38">
        <v>8</v>
      </c>
      <c r="E14" s="53">
        <f t="shared" si="2"/>
        <v>1</v>
      </c>
      <c r="F14" s="53">
        <f t="shared" si="3"/>
        <v>1.25</v>
      </c>
      <c r="G14" s="53">
        <f t="shared" si="4"/>
        <v>1.75</v>
      </c>
      <c r="H14" s="53">
        <f t="shared" si="5"/>
        <v>10.25</v>
      </c>
      <c r="I14" s="53">
        <f t="shared" si="6"/>
        <v>1.25</v>
      </c>
      <c r="J14" s="53">
        <f t="shared" si="7"/>
        <v>1.25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5.75" customHeight="1">
      <c r="A15" s="51">
        <v>11</v>
      </c>
      <c r="B15" s="38" t="s">
        <v>100</v>
      </c>
      <c r="C15" s="38"/>
      <c r="D15" s="38">
        <v>8</v>
      </c>
      <c r="E15" s="53">
        <f t="shared" si="2"/>
        <v>1</v>
      </c>
      <c r="F15" s="53">
        <f t="shared" si="3"/>
        <v>1.25</v>
      </c>
      <c r="G15" s="53">
        <f t="shared" si="4"/>
        <v>1.75</v>
      </c>
      <c r="H15" s="53">
        <f t="shared" si="5"/>
        <v>10.25</v>
      </c>
      <c r="I15" s="53">
        <f t="shared" si="6"/>
        <v>1.25</v>
      </c>
      <c r="J15" s="53">
        <f t="shared" si="7"/>
        <v>1.25</v>
      </c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5.75" customHeight="1">
      <c r="A16" s="51">
        <v>12</v>
      </c>
      <c r="B16" s="38" t="s">
        <v>101</v>
      </c>
      <c r="C16" s="38"/>
      <c r="D16" s="56">
        <v>16</v>
      </c>
      <c r="E16" s="53">
        <f t="shared" si="2"/>
        <v>1.75</v>
      </c>
      <c r="F16" s="53">
        <f t="shared" si="3"/>
        <v>2.5</v>
      </c>
      <c r="G16" s="53">
        <f t="shared" si="4"/>
        <v>3.25</v>
      </c>
      <c r="H16" s="53">
        <f t="shared" si="5"/>
        <v>20.25</v>
      </c>
      <c r="I16" s="53">
        <f t="shared" si="6"/>
        <v>2.25</v>
      </c>
      <c r="J16" s="53">
        <f t="shared" si="7"/>
        <v>2.25</v>
      </c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5.75" customHeight="1">
      <c r="A17" s="51">
        <v>13</v>
      </c>
      <c r="B17" s="38" t="s">
        <v>102</v>
      </c>
      <c r="C17" s="38"/>
      <c r="D17" s="38">
        <v>8</v>
      </c>
      <c r="E17" s="53">
        <f t="shared" si="2"/>
        <v>1</v>
      </c>
      <c r="F17" s="53">
        <f t="shared" si="3"/>
        <v>1.25</v>
      </c>
      <c r="G17" s="53">
        <f t="shared" si="4"/>
        <v>1.75</v>
      </c>
      <c r="H17" s="53">
        <f t="shared" si="5"/>
        <v>10.25</v>
      </c>
      <c r="I17" s="53">
        <f t="shared" si="6"/>
        <v>1.25</v>
      </c>
      <c r="J17" s="53">
        <f t="shared" si="7"/>
        <v>1.25</v>
      </c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5.75" customHeight="1">
      <c r="A18" s="51">
        <v>14</v>
      </c>
      <c r="B18" s="38" t="s">
        <v>103</v>
      </c>
      <c r="C18" s="38"/>
      <c r="D18" s="38">
        <v>8</v>
      </c>
      <c r="E18" s="53">
        <f t="shared" si="2"/>
        <v>1</v>
      </c>
      <c r="F18" s="53">
        <f t="shared" si="3"/>
        <v>1.25</v>
      </c>
      <c r="G18" s="53">
        <f t="shared" si="4"/>
        <v>1.75</v>
      </c>
      <c r="H18" s="53">
        <f t="shared" si="5"/>
        <v>10.25</v>
      </c>
      <c r="I18" s="53">
        <f t="shared" si="6"/>
        <v>1.25</v>
      </c>
      <c r="J18" s="53">
        <f t="shared" si="7"/>
        <v>1.25</v>
      </c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.75" customHeight="1">
      <c r="A19" s="51">
        <v>15</v>
      </c>
      <c r="B19" s="38" t="s">
        <v>104</v>
      </c>
      <c r="C19" s="38"/>
      <c r="D19" s="38">
        <v>8</v>
      </c>
      <c r="E19" s="53">
        <f t="shared" si="2"/>
        <v>1</v>
      </c>
      <c r="F19" s="53">
        <f t="shared" si="3"/>
        <v>1.25</v>
      </c>
      <c r="G19" s="53">
        <f t="shared" si="4"/>
        <v>1.75</v>
      </c>
      <c r="H19" s="53">
        <f t="shared" si="5"/>
        <v>10.25</v>
      </c>
      <c r="I19" s="53">
        <f t="shared" si="6"/>
        <v>1.25</v>
      </c>
      <c r="J19" s="53">
        <f t="shared" si="7"/>
        <v>1.25</v>
      </c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5.75" customHeight="1">
      <c r="A20" s="51">
        <v>16</v>
      </c>
      <c r="B20" s="38" t="s">
        <v>105</v>
      </c>
      <c r="C20" s="38"/>
      <c r="D20" s="38">
        <v>8</v>
      </c>
      <c r="E20" s="53">
        <f t="shared" si="2"/>
        <v>1</v>
      </c>
      <c r="F20" s="53">
        <f t="shared" si="3"/>
        <v>1.25</v>
      </c>
      <c r="G20" s="53">
        <f t="shared" si="4"/>
        <v>1.75</v>
      </c>
      <c r="H20" s="53">
        <f t="shared" si="5"/>
        <v>10.25</v>
      </c>
      <c r="I20" s="53">
        <f t="shared" si="6"/>
        <v>1.25</v>
      </c>
      <c r="J20" s="53">
        <f t="shared" si="7"/>
        <v>1.25</v>
      </c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5.75" customHeight="1">
      <c r="A21" s="51">
        <v>17</v>
      </c>
      <c r="B21" s="38" t="s">
        <v>106</v>
      </c>
      <c r="C21" s="38"/>
      <c r="D21" s="38">
        <v>8</v>
      </c>
      <c r="E21" s="53">
        <f t="shared" si="2"/>
        <v>1</v>
      </c>
      <c r="F21" s="53">
        <f t="shared" si="3"/>
        <v>1.25</v>
      </c>
      <c r="G21" s="53">
        <f t="shared" si="4"/>
        <v>1.75</v>
      </c>
      <c r="H21" s="53">
        <f t="shared" si="5"/>
        <v>10.25</v>
      </c>
      <c r="I21" s="53">
        <f t="shared" si="6"/>
        <v>1.25</v>
      </c>
      <c r="J21" s="53">
        <f t="shared" si="7"/>
        <v>1.25</v>
      </c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5.75" customHeight="1">
      <c r="A22" s="51">
        <v>18</v>
      </c>
      <c r="B22" s="38" t="s">
        <v>107</v>
      </c>
      <c r="C22" s="38"/>
      <c r="D22" s="38">
        <v>8</v>
      </c>
      <c r="E22" s="53">
        <f t="shared" si="2"/>
        <v>1</v>
      </c>
      <c r="F22" s="53">
        <f t="shared" si="3"/>
        <v>1.25</v>
      </c>
      <c r="G22" s="53">
        <f t="shared" si="4"/>
        <v>1.75</v>
      </c>
      <c r="H22" s="53">
        <f t="shared" si="5"/>
        <v>10.25</v>
      </c>
      <c r="I22" s="53">
        <f t="shared" si="6"/>
        <v>1.25</v>
      </c>
      <c r="J22" s="53">
        <f t="shared" si="7"/>
        <v>1.25</v>
      </c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5.75" customHeight="1">
      <c r="A23" s="51">
        <v>19</v>
      </c>
      <c r="B23" s="38" t="s">
        <v>108</v>
      </c>
      <c r="C23" s="38"/>
      <c r="D23" s="38">
        <v>8</v>
      </c>
      <c r="E23" s="53">
        <f t="shared" si="2"/>
        <v>1</v>
      </c>
      <c r="F23" s="53">
        <f t="shared" si="3"/>
        <v>1.25</v>
      </c>
      <c r="G23" s="53">
        <f t="shared" si="4"/>
        <v>1.75</v>
      </c>
      <c r="H23" s="53">
        <f t="shared" si="5"/>
        <v>10.25</v>
      </c>
      <c r="I23" s="53">
        <f t="shared" si="6"/>
        <v>1.25</v>
      </c>
      <c r="J23" s="53">
        <f t="shared" si="7"/>
        <v>1.25</v>
      </c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5.75" customHeight="1">
      <c r="A24" s="51">
        <v>20</v>
      </c>
      <c r="B24" s="38" t="s">
        <v>109</v>
      </c>
      <c r="C24" s="38"/>
      <c r="D24" s="38">
        <v>8</v>
      </c>
      <c r="E24" s="53">
        <f t="shared" si="2"/>
        <v>1</v>
      </c>
      <c r="F24" s="53">
        <f t="shared" si="3"/>
        <v>1.25</v>
      </c>
      <c r="G24" s="53">
        <f t="shared" si="4"/>
        <v>1.75</v>
      </c>
      <c r="H24" s="53">
        <f t="shared" si="5"/>
        <v>10.25</v>
      </c>
      <c r="I24" s="53">
        <f t="shared" si="6"/>
        <v>1.25</v>
      </c>
      <c r="J24" s="53">
        <f t="shared" si="7"/>
        <v>1.25</v>
      </c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5.75" customHeight="1">
      <c r="A25" s="51">
        <v>21</v>
      </c>
      <c r="B25" s="38" t="s">
        <v>110</v>
      </c>
      <c r="C25" s="38"/>
      <c r="D25" s="38">
        <v>8</v>
      </c>
      <c r="E25" s="53">
        <f t="shared" si="2"/>
        <v>1</v>
      </c>
      <c r="F25" s="53">
        <f t="shared" si="3"/>
        <v>1.25</v>
      </c>
      <c r="G25" s="53">
        <f t="shared" si="4"/>
        <v>1.75</v>
      </c>
      <c r="H25" s="53">
        <f t="shared" si="5"/>
        <v>10.25</v>
      </c>
      <c r="I25" s="53">
        <f t="shared" si="6"/>
        <v>1.25</v>
      </c>
      <c r="J25" s="53">
        <f t="shared" si="7"/>
        <v>1.25</v>
      </c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5.75" customHeight="1">
      <c r="A26" s="51">
        <v>22</v>
      </c>
      <c r="B26" s="38" t="s">
        <v>111</v>
      </c>
      <c r="C26" s="38"/>
      <c r="D26" s="38">
        <v>8</v>
      </c>
      <c r="E26" s="53">
        <f t="shared" si="2"/>
        <v>1</v>
      </c>
      <c r="F26" s="53">
        <f t="shared" si="3"/>
        <v>1.25</v>
      </c>
      <c r="G26" s="53">
        <f t="shared" si="4"/>
        <v>1.75</v>
      </c>
      <c r="H26" s="53">
        <f t="shared" si="5"/>
        <v>10.25</v>
      </c>
      <c r="I26" s="53">
        <f t="shared" si="6"/>
        <v>1.25</v>
      </c>
      <c r="J26" s="53">
        <f t="shared" si="7"/>
        <v>1.25</v>
      </c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5.75" customHeight="1">
      <c r="A27" s="51">
        <v>23</v>
      </c>
      <c r="B27" s="38" t="s">
        <v>112</v>
      </c>
      <c r="C27" s="38"/>
      <c r="D27" s="38">
        <v>8</v>
      </c>
      <c r="E27" s="53">
        <f t="shared" si="2"/>
        <v>1</v>
      </c>
      <c r="F27" s="53">
        <f t="shared" si="3"/>
        <v>1.25</v>
      </c>
      <c r="G27" s="53">
        <f t="shared" si="4"/>
        <v>1.75</v>
      </c>
      <c r="H27" s="53">
        <f t="shared" si="5"/>
        <v>10.25</v>
      </c>
      <c r="I27" s="53">
        <f t="shared" si="6"/>
        <v>1.25</v>
      </c>
      <c r="J27" s="53">
        <f t="shared" si="7"/>
        <v>1.25</v>
      </c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.75" customHeight="1">
      <c r="A28" s="51">
        <v>24</v>
      </c>
      <c r="B28" s="38" t="s">
        <v>113</v>
      </c>
      <c r="C28" s="38"/>
      <c r="D28" s="56">
        <v>24</v>
      </c>
      <c r="E28" s="53">
        <f t="shared" si="2"/>
        <v>2.5</v>
      </c>
      <c r="F28" s="53">
        <f t="shared" si="3"/>
        <v>3.75</v>
      </c>
      <c r="G28" s="53">
        <f t="shared" si="4"/>
        <v>5</v>
      </c>
      <c r="H28" s="53">
        <f t="shared" si="5"/>
        <v>30.25</v>
      </c>
      <c r="I28" s="53">
        <f t="shared" si="6"/>
        <v>3.25</v>
      </c>
      <c r="J28" s="53">
        <f t="shared" si="7"/>
        <v>3.25</v>
      </c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5.75" customHeight="1">
      <c r="A29" s="51">
        <v>25</v>
      </c>
      <c r="B29" s="38" t="s">
        <v>114</v>
      </c>
      <c r="C29" s="38"/>
      <c r="D29" s="38">
        <v>16</v>
      </c>
      <c r="E29" s="53">
        <f t="shared" si="2"/>
        <v>1.75</v>
      </c>
      <c r="F29" s="53">
        <f t="shared" si="3"/>
        <v>2.5</v>
      </c>
      <c r="G29" s="53">
        <f t="shared" si="4"/>
        <v>3.25</v>
      </c>
      <c r="H29" s="53">
        <f t="shared" si="5"/>
        <v>20.25</v>
      </c>
      <c r="I29" s="53">
        <f t="shared" si="6"/>
        <v>2.25</v>
      </c>
      <c r="J29" s="53">
        <f t="shared" si="7"/>
        <v>2.25</v>
      </c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.75" customHeight="1">
      <c r="A30" s="51">
        <v>26</v>
      </c>
      <c r="B30" s="38" t="s">
        <v>126</v>
      </c>
      <c r="C30" s="38"/>
      <c r="D30" s="56">
        <v>16</v>
      </c>
      <c r="E30" s="53">
        <f t="shared" si="2"/>
        <v>1.75</v>
      </c>
      <c r="F30" s="53">
        <f t="shared" si="3"/>
        <v>2.5</v>
      </c>
      <c r="G30" s="53">
        <f t="shared" si="4"/>
        <v>3.25</v>
      </c>
      <c r="H30" s="53">
        <f t="shared" si="5"/>
        <v>20.25</v>
      </c>
      <c r="I30" s="53">
        <f t="shared" si="6"/>
        <v>2.25</v>
      </c>
      <c r="J30" s="53">
        <f t="shared" si="7"/>
        <v>2.25</v>
      </c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5.75" customHeight="1">
      <c r="A31" s="51">
        <v>27</v>
      </c>
      <c r="B31" s="38" t="s">
        <v>116</v>
      </c>
      <c r="C31" s="38"/>
      <c r="D31" s="38">
        <v>16</v>
      </c>
      <c r="E31" s="53">
        <f t="shared" si="2"/>
        <v>1.75</v>
      </c>
      <c r="F31" s="53">
        <f t="shared" si="3"/>
        <v>2.5</v>
      </c>
      <c r="G31" s="53">
        <f t="shared" si="4"/>
        <v>3.25</v>
      </c>
      <c r="H31" s="53">
        <f t="shared" si="5"/>
        <v>20.25</v>
      </c>
      <c r="I31" s="53">
        <f t="shared" si="6"/>
        <v>2.25</v>
      </c>
      <c r="J31" s="53">
        <f t="shared" si="7"/>
        <v>2.25</v>
      </c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5.75" customHeight="1">
      <c r="A32" s="51">
        <v>28</v>
      </c>
      <c r="B32" s="38" t="s">
        <v>127</v>
      </c>
      <c r="C32" s="38"/>
      <c r="D32" s="38">
        <v>8</v>
      </c>
      <c r="E32" s="53">
        <f t="shared" si="2"/>
        <v>1</v>
      </c>
      <c r="F32" s="53">
        <f t="shared" si="3"/>
        <v>1.25</v>
      </c>
      <c r="G32" s="53">
        <f t="shared" si="4"/>
        <v>1.75</v>
      </c>
      <c r="H32" s="53">
        <f t="shared" si="5"/>
        <v>10.25</v>
      </c>
      <c r="I32" s="53">
        <f t="shared" si="6"/>
        <v>1.25</v>
      </c>
      <c r="J32" s="53">
        <f t="shared" si="7"/>
        <v>1.25</v>
      </c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" right="0" top="0" bottom="0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" customHeight="1"/>
  <cols>
    <col min="1" max="1" width="11" customWidth="1"/>
    <col min="2" max="2" width="43.85546875" customWidth="1"/>
    <col min="3" max="3" width="21.42578125" customWidth="1"/>
    <col min="4" max="8" width="14.140625" customWidth="1"/>
    <col min="9" max="26" width="11" customWidth="1"/>
  </cols>
  <sheetData>
    <row r="1" spans="1:26" ht="15.75" customHeight="1">
      <c r="A1" s="35" t="s">
        <v>68</v>
      </c>
      <c r="B1" s="10" t="s">
        <v>69</v>
      </c>
      <c r="C1" s="10" t="s">
        <v>70</v>
      </c>
      <c r="D1" s="36" t="s">
        <v>71</v>
      </c>
      <c r="E1" s="36" t="s">
        <v>79</v>
      </c>
      <c r="F1" s="36" t="s">
        <v>80</v>
      </c>
      <c r="G1" s="36" t="s">
        <v>81</v>
      </c>
      <c r="H1" s="36" t="s">
        <v>59</v>
      </c>
      <c r="I1" s="36" t="s">
        <v>82</v>
      </c>
      <c r="J1" s="36" t="s">
        <v>83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>
      <c r="A2" s="39"/>
      <c r="B2" s="40"/>
      <c r="C2" s="38"/>
      <c r="D2" s="41"/>
      <c r="E2" s="42">
        <f>Ставки!B6</f>
        <v>0.1</v>
      </c>
      <c r="F2" s="42">
        <f>Ставки!B7</f>
        <v>0.15</v>
      </c>
      <c r="G2" s="42">
        <f>Ставки!B8</f>
        <v>0.2</v>
      </c>
      <c r="H2" s="55"/>
      <c r="I2" s="42">
        <f>Ставки!B9</f>
        <v>0.1</v>
      </c>
      <c r="J2" s="42">
        <f>Ставки!B10</f>
        <v>0.1</v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.75" customHeight="1">
      <c r="A3" s="43"/>
      <c r="B3" s="44"/>
      <c r="C3" s="45"/>
      <c r="D3" s="46">
        <f t="shared" ref="D3:J3" si="0">SUM(D4,)</f>
        <v>168</v>
      </c>
      <c r="E3" s="46">
        <f t="shared" si="0"/>
        <v>19.5</v>
      </c>
      <c r="F3" s="46">
        <f t="shared" si="0"/>
        <v>26.25</v>
      </c>
      <c r="G3" s="46">
        <f t="shared" si="0"/>
        <v>35.5</v>
      </c>
      <c r="H3" s="46">
        <f t="shared" si="0"/>
        <v>213.75</v>
      </c>
      <c r="I3" s="46">
        <f t="shared" si="0"/>
        <v>24.75</v>
      </c>
      <c r="J3" s="46">
        <f t="shared" si="0"/>
        <v>24.75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.75" customHeight="1">
      <c r="A4" s="47">
        <v>1</v>
      </c>
      <c r="B4" s="48" t="s">
        <v>69</v>
      </c>
      <c r="C4" s="49"/>
      <c r="D4" s="50">
        <f t="shared" ref="D4:J4" si="1">SUBTOTAL(9,D5:D19)</f>
        <v>168</v>
      </c>
      <c r="E4" s="50">
        <f t="shared" si="1"/>
        <v>19.5</v>
      </c>
      <c r="F4" s="50">
        <f t="shared" si="1"/>
        <v>26.25</v>
      </c>
      <c r="G4" s="50">
        <f t="shared" si="1"/>
        <v>35.5</v>
      </c>
      <c r="H4" s="50">
        <f t="shared" si="1"/>
        <v>213.75</v>
      </c>
      <c r="I4" s="50">
        <f t="shared" si="1"/>
        <v>24.75</v>
      </c>
      <c r="J4" s="50">
        <f t="shared" si="1"/>
        <v>24.75</v>
      </c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5.75" customHeight="1">
      <c r="A5" s="51">
        <v>1</v>
      </c>
      <c r="B5" s="38" t="s">
        <v>87</v>
      </c>
      <c r="C5" s="38"/>
      <c r="D5" s="53">
        <v>8</v>
      </c>
      <c r="E5" s="53">
        <f t="shared" ref="E5:E19" si="2">CEILING(SUM(D5)*$E$2,0.25)</f>
        <v>1</v>
      </c>
      <c r="F5" s="53">
        <f t="shared" ref="F5:F19" si="3">CEILING(SUM(D5)*$F$2,0.25)</f>
        <v>1.25</v>
      </c>
      <c r="G5" s="53">
        <f t="shared" ref="G5:G19" si="4">CEILING(SUM(D5)*$G$2,0.25)</f>
        <v>1.75</v>
      </c>
      <c r="H5" s="53">
        <f t="shared" ref="H5:H19" si="5">CEILING(SUM(D5:F5), 0.25)</f>
        <v>10.25</v>
      </c>
      <c r="I5" s="53">
        <f t="shared" ref="I5:I19" si="6">CEILING(SUM(H5)*$I$2,0.25)</f>
        <v>1.25</v>
      </c>
      <c r="J5" s="53">
        <f t="shared" ref="J5:J19" si="7">CEILING(SUM(H5)*$J$2,0.25)</f>
        <v>1.25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5.75" customHeight="1">
      <c r="A6" s="51">
        <v>2</v>
      </c>
      <c r="B6" s="38" t="s">
        <v>88</v>
      </c>
      <c r="C6" s="38"/>
      <c r="D6" s="53">
        <v>8</v>
      </c>
      <c r="E6" s="53">
        <f t="shared" si="2"/>
        <v>1</v>
      </c>
      <c r="F6" s="53">
        <f t="shared" si="3"/>
        <v>1.25</v>
      </c>
      <c r="G6" s="53">
        <f t="shared" si="4"/>
        <v>1.75</v>
      </c>
      <c r="H6" s="53">
        <f t="shared" si="5"/>
        <v>10.25</v>
      </c>
      <c r="I6" s="53">
        <f t="shared" si="6"/>
        <v>1.25</v>
      </c>
      <c r="J6" s="53">
        <f t="shared" si="7"/>
        <v>1.25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5.75" customHeight="1">
      <c r="A7" s="51">
        <v>3</v>
      </c>
      <c r="B7" s="38" t="s">
        <v>89</v>
      </c>
      <c r="C7" s="38"/>
      <c r="D7" s="38">
        <v>16</v>
      </c>
      <c r="E7" s="53">
        <f t="shared" si="2"/>
        <v>1.75</v>
      </c>
      <c r="F7" s="53">
        <f t="shared" si="3"/>
        <v>2.5</v>
      </c>
      <c r="G7" s="53">
        <f t="shared" si="4"/>
        <v>3.25</v>
      </c>
      <c r="H7" s="53">
        <f t="shared" si="5"/>
        <v>20.25</v>
      </c>
      <c r="I7" s="53">
        <f t="shared" si="6"/>
        <v>2.25</v>
      </c>
      <c r="J7" s="53">
        <f t="shared" si="7"/>
        <v>2.25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.75" customHeight="1">
      <c r="A8" s="51">
        <v>4</v>
      </c>
      <c r="B8" s="38" t="s">
        <v>128</v>
      </c>
      <c r="C8" s="38"/>
      <c r="D8" s="38">
        <v>8</v>
      </c>
      <c r="E8" s="53">
        <f t="shared" si="2"/>
        <v>1</v>
      </c>
      <c r="F8" s="53">
        <f t="shared" si="3"/>
        <v>1.25</v>
      </c>
      <c r="G8" s="53">
        <f t="shared" si="4"/>
        <v>1.75</v>
      </c>
      <c r="H8" s="53">
        <f t="shared" si="5"/>
        <v>10.25</v>
      </c>
      <c r="I8" s="53">
        <f t="shared" si="6"/>
        <v>1.25</v>
      </c>
      <c r="J8" s="53">
        <f t="shared" si="7"/>
        <v>1.25</v>
      </c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.75" customHeight="1">
      <c r="A9" s="51">
        <v>5</v>
      </c>
      <c r="B9" s="38" t="s">
        <v>93</v>
      </c>
      <c r="C9" s="38"/>
      <c r="D9" s="38">
        <v>8</v>
      </c>
      <c r="E9" s="53">
        <f t="shared" si="2"/>
        <v>1</v>
      </c>
      <c r="F9" s="53">
        <f t="shared" si="3"/>
        <v>1.25</v>
      </c>
      <c r="G9" s="53">
        <f t="shared" si="4"/>
        <v>1.75</v>
      </c>
      <c r="H9" s="53">
        <f t="shared" si="5"/>
        <v>10.25</v>
      </c>
      <c r="I9" s="53">
        <f t="shared" si="6"/>
        <v>1.25</v>
      </c>
      <c r="J9" s="53">
        <f t="shared" si="7"/>
        <v>1.25</v>
      </c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.75" customHeight="1">
      <c r="A10" s="51">
        <v>6</v>
      </c>
      <c r="B10" s="38" t="s">
        <v>95</v>
      </c>
      <c r="C10" s="38"/>
      <c r="D10" s="38">
        <v>16</v>
      </c>
      <c r="E10" s="53">
        <f t="shared" si="2"/>
        <v>1.75</v>
      </c>
      <c r="F10" s="53">
        <f t="shared" si="3"/>
        <v>2.5</v>
      </c>
      <c r="G10" s="53">
        <f t="shared" si="4"/>
        <v>3.25</v>
      </c>
      <c r="H10" s="53">
        <f t="shared" si="5"/>
        <v>20.25</v>
      </c>
      <c r="I10" s="53">
        <f t="shared" si="6"/>
        <v>2.25</v>
      </c>
      <c r="J10" s="53">
        <f t="shared" si="7"/>
        <v>2.25</v>
      </c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.75" customHeight="1">
      <c r="A11" s="51">
        <v>7</v>
      </c>
      <c r="B11" s="38" t="s">
        <v>129</v>
      </c>
      <c r="C11" s="38"/>
      <c r="D11" s="38">
        <v>8</v>
      </c>
      <c r="E11" s="53">
        <f t="shared" si="2"/>
        <v>1</v>
      </c>
      <c r="F11" s="53">
        <f t="shared" si="3"/>
        <v>1.25</v>
      </c>
      <c r="G11" s="53">
        <f t="shared" si="4"/>
        <v>1.75</v>
      </c>
      <c r="H11" s="53">
        <f t="shared" si="5"/>
        <v>10.25</v>
      </c>
      <c r="I11" s="53">
        <f t="shared" si="6"/>
        <v>1.25</v>
      </c>
      <c r="J11" s="53">
        <f t="shared" si="7"/>
        <v>1.25</v>
      </c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5.75" customHeight="1">
      <c r="A12" s="51">
        <v>8</v>
      </c>
      <c r="B12" s="38" t="s">
        <v>103</v>
      </c>
      <c r="C12" s="38"/>
      <c r="D12" s="38">
        <v>8</v>
      </c>
      <c r="E12" s="53">
        <f t="shared" si="2"/>
        <v>1</v>
      </c>
      <c r="F12" s="53">
        <f t="shared" si="3"/>
        <v>1.25</v>
      </c>
      <c r="G12" s="53">
        <f t="shared" si="4"/>
        <v>1.75</v>
      </c>
      <c r="H12" s="53">
        <f t="shared" si="5"/>
        <v>10.25</v>
      </c>
      <c r="I12" s="53">
        <f t="shared" si="6"/>
        <v>1.25</v>
      </c>
      <c r="J12" s="53">
        <f t="shared" si="7"/>
        <v>1.25</v>
      </c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5.75" customHeight="1">
      <c r="A13" s="51">
        <v>9</v>
      </c>
      <c r="B13" s="38" t="s">
        <v>109</v>
      </c>
      <c r="C13" s="38"/>
      <c r="D13" s="38">
        <v>8</v>
      </c>
      <c r="E13" s="53">
        <f t="shared" si="2"/>
        <v>1</v>
      </c>
      <c r="F13" s="53">
        <f t="shared" si="3"/>
        <v>1.25</v>
      </c>
      <c r="G13" s="53">
        <f t="shared" si="4"/>
        <v>1.75</v>
      </c>
      <c r="H13" s="53">
        <f t="shared" si="5"/>
        <v>10.25</v>
      </c>
      <c r="I13" s="53">
        <f t="shared" si="6"/>
        <v>1.25</v>
      </c>
      <c r="J13" s="53">
        <f t="shared" si="7"/>
        <v>1.25</v>
      </c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5.75" customHeight="1">
      <c r="A14" s="51">
        <v>10</v>
      </c>
      <c r="B14" s="38" t="s">
        <v>121</v>
      </c>
      <c r="C14" s="38"/>
      <c r="D14" s="38">
        <v>8</v>
      </c>
      <c r="E14" s="53">
        <f t="shared" si="2"/>
        <v>1</v>
      </c>
      <c r="F14" s="53">
        <f t="shared" si="3"/>
        <v>1.25</v>
      </c>
      <c r="G14" s="53">
        <f t="shared" si="4"/>
        <v>1.75</v>
      </c>
      <c r="H14" s="53">
        <f t="shared" si="5"/>
        <v>10.25</v>
      </c>
      <c r="I14" s="53">
        <f t="shared" si="6"/>
        <v>1.25</v>
      </c>
      <c r="J14" s="53">
        <f t="shared" si="7"/>
        <v>1.25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5.75" customHeight="1">
      <c r="A15" s="51">
        <v>11</v>
      </c>
      <c r="B15" s="38" t="s">
        <v>130</v>
      </c>
      <c r="C15" s="38"/>
      <c r="D15" s="38">
        <v>24</v>
      </c>
      <c r="E15" s="53">
        <f t="shared" si="2"/>
        <v>2.5</v>
      </c>
      <c r="F15" s="53">
        <f t="shared" si="3"/>
        <v>3.75</v>
      </c>
      <c r="G15" s="53">
        <f t="shared" si="4"/>
        <v>5</v>
      </c>
      <c r="H15" s="53">
        <f t="shared" si="5"/>
        <v>30.25</v>
      </c>
      <c r="I15" s="53">
        <f t="shared" si="6"/>
        <v>3.25</v>
      </c>
      <c r="J15" s="53">
        <f t="shared" si="7"/>
        <v>3.25</v>
      </c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5.75" customHeight="1">
      <c r="A16" s="51">
        <v>12</v>
      </c>
      <c r="B16" s="38" t="s">
        <v>131</v>
      </c>
      <c r="C16" s="38"/>
      <c r="D16" s="38">
        <v>16</v>
      </c>
      <c r="E16" s="53">
        <f t="shared" si="2"/>
        <v>1.75</v>
      </c>
      <c r="F16" s="53">
        <f t="shared" si="3"/>
        <v>2.5</v>
      </c>
      <c r="G16" s="53">
        <f t="shared" si="4"/>
        <v>3.25</v>
      </c>
      <c r="H16" s="53">
        <f t="shared" si="5"/>
        <v>20.25</v>
      </c>
      <c r="I16" s="53">
        <f t="shared" si="6"/>
        <v>2.25</v>
      </c>
      <c r="J16" s="53">
        <f t="shared" si="7"/>
        <v>2.25</v>
      </c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5.75" customHeight="1">
      <c r="A17" s="51">
        <v>13</v>
      </c>
      <c r="B17" s="38" t="s">
        <v>132</v>
      </c>
      <c r="C17" s="38"/>
      <c r="D17" s="38">
        <v>8</v>
      </c>
      <c r="E17" s="53">
        <f t="shared" si="2"/>
        <v>1</v>
      </c>
      <c r="F17" s="53">
        <f t="shared" si="3"/>
        <v>1.25</v>
      </c>
      <c r="G17" s="53">
        <f t="shared" si="4"/>
        <v>1.75</v>
      </c>
      <c r="H17" s="53">
        <f t="shared" si="5"/>
        <v>10.25</v>
      </c>
      <c r="I17" s="53">
        <f t="shared" si="6"/>
        <v>1.25</v>
      </c>
      <c r="J17" s="53">
        <f t="shared" si="7"/>
        <v>1.25</v>
      </c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5.75" customHeight="1">
      <c r="A18" s="51">
        <v>14</v>
      </c>
      <c r="B18" s="38" t="s">
        <v>133</v>
      </c>
      <c r="C18" s="38"/>
      <c r="D18" s="38">
        <v>16</v>
      </c>
      <c r="E18" s="53">
        <f t="shared" si="2"/>
        <v>1.75</v>
      </c>
      <c r="F18" s="53">
        <f t="shared" si="3"/>
        <v>2.5</v>
      </c>
      <c r="G18" s="53">
        <f t="shared" si="4"/>
        <v>3.25</v>
      </c>
      <c r="H18" s="53">
        <f t="shared" si="5"/>
        <v>20.25</v>
      </c>
      <c r="I18" s="53">
        <f t="shared" si="6"/>
        <v>2.25</v>
      </c>
      <c r="J18" s="53">
        <f t="shared" si="7"/>
        <v>2.25</v>
      </c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.75" customHeight="1">
      <c r="A19" s="51">
        <v>15</v>
      </c>
      <c r="B19" s="38" t="s">
        <v>134</v>
      </c>
      <c r="C19" s="38"/>
      <c r="D19" s="38">
        <v>8</v>
      </c>
      <c r="E19" s="53">
        <f t="shared" si="2"/>
        <v>1</v>
      </c>
      <c r="F19" s="53">
        <f t="shared" si="3"/>
        <v>1.25</v>
      </c>
      <c r="G19" s="53">
        <f t="shared" si="4"/>
        <v>1.75</v>
      </c>
      <c r="H19" s="53">
        <f t="shared" si="5"/>
        <v>10.25</v>
      </c>
      <c r="I19" s="53">
        <f t="shared" si="6"/>
        <v>1.25</v>
      </c>
      <c r="J19" s="53">
        <f t="shared" si="7"/>
        <v>1.25</v>
      </c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5.75" customHeight="1">
      <c r="A20" s="38"/>
      <c r="B20" s="38"/>
      <c r="C20" s="38"/>
      <c r="D20" s="57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5.75" customHeight="1">
      <c r="A21" s="38"/>
      <c r="B21" s="38"/>
      <c r="C21" s="38"/>
      <c r="D21" s="57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5.75" customHeight="1">
      <c r="A22" s="38"/>
      <c r="B22" s="38"/>
      <c r="C22" s="38"/>
      <c r="D22" s="5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5.75" customHeight="1">
      <c r="A23" s="38"/>
      <c r="B23" s="38"/>
      <c r="C23" s="38"/>
      <c r="D23" s="57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5.75" customHeight="1">
      <c r="A24" s="38"/>
      <c r="B24" s="38"/>
      <c r="C24" s="38"/>
      <c r="D24" s="57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5.75" customHeight="1">
      <c r="A25" s="38"/>
      <c r="B25" s="38"/>
      <c r="C25" s="38"/>
      <c r="D25" s="5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5.75" customHeight="1">
      <c r="A26" s="38"/>
      <c r="B26" s="38"/>
      <c r="C26" s="38"/>
      <c r="D26" s="57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5.75" customHeight="1">
      <c r="A27" s="38"/>
      <c r="B27" s="38"/>
      <c r="C27" s="38"/>
      <c r="D27" s="57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.75" customHeight="1">
      <c r="A28" s="38"/>
      <c r="B28" s="38"/>
      <c r="C28" s="38"/>
      <c r="D28" s="57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5.75" customHeight="1">
      <c r="A29" s="38"/>
      <c r="B29" s="38"/>
      <c r="C29" s="38"/>
      <c r="D29" s="57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.75" customHeight="1">
      <c r="A30" s="38"/>
      <c r="B30" s="38"/>
      <c r="C30" s="38"/>
      <c r="D30" s="57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5.75" customHeight="1">
      <c r="A31" s="38"/>
      <c r="B31" s="38"/>
      <c r="C31" s="38"/>
      <c r="D31" s="57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5.75" customHeight="1">
      <c r="A32" s="38"/>
      <c r="B32" s="38"/>
      <c r="C32" s="38"/>
      <c r="D32" s="5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5.75" customHeight="1">
      <c r="A33" s="38"/>
      <c r="B33" s="38"/>
      <c r="C33" s="38"/>
      <c r="D33" s="5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5.75" customHeight="1">
      <c r="A34" s="38"/>
      <c r="B34" s="38"/>
      <c r="C34" s="38"/>
      <c r="D34" s="5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5.75" customHeight="1">
      <c r="A35" s="38"/>
      <c r="B35" s="38"/>
      <c r="C35" s="38"/>
      <c r="D35" s="5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5.75" customHeight="1">
      <c r="A36" s="38"/>
      <c r="B36" s="38"/>
      <c r="C36" s="38"/>
      <c r="D36" s="5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" right="0" top="0" bottom="0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0"/>
  <sheetViews>
    <sheetView workbookViewId="0"/>
  </sheetViews>
  <sheetFormatPr defaultColWidth="12.5703125" defaultRowHeight="15" customHeight="1"/>
  <cols>
    <col min="1" max="1" width="11" customWidth="1"/>
    <col min="2" max="2" width="43.85546875" customWidth="1"/>
    <col min="3" max="3" width="21.42578125" customWidth="1"/>
    <col min="4" max="6" width="14.140625" customWidth="1"/>
    <col min="7" max="26" width="11" customWidth="1"/>
  </cols>
  <sheetData>
    <row r="1" spans="1:22" ht="15.75" customHeight="1">
      <c r="A1" s="35" t="s">
        <v>68</v>
      </c>
      <c r="B1" s="10" t="s">
        <v>69</v>
      </c>
      <c r="C1" s="10" t="s">
        <v>70</v>
      </c>
      <c r="D1" s="36" t="s">
        <v>71</v>
      </c>
      <c r="E1" s="36" t="s">
        <v>81</v>
      </c>
      <c r="F1" s="36" t="s">
        <v>59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ht="15.75" customHeight="1">
      <c r="A2" s="39"/>
      <c r="B2" s="40"/>
      <c r="C2" s="38"/>
      <c r="D2" s="41"/>
      <c r="E2" s="42">
        <f>Ставки!B8</f>
        <v>0.2</v>
      </c>
      <c r="F2" s="55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spans="1:22" ht="15.75" customHeight="1">
      <c r="A3" s="43"/>
      <c r="B3" s="44"/>
      <c r="C3" s="45"/>
      <c r="D3" s="46">
        <f t="shared" ref="D3:F3" si="0">SUM(D4)</f>
        <v>24</v>
      </c>
      <c r="E3" s="46">
        <f t="shared" si="0"/>
        <v>5</v>
      </c>
      <c r="F3" s="46">
        <f t="shared" si="0"/>
        <v>29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</row>
    <row r="4" spans="1:22" ht="15.75" customHeight="1">
      <c r="A4" s="47">
        <v>1</v>
      </c>
      <c r="B4" s="48" t="s">
        <v>69</v>
      </c>
      <c r="C4" s="49"/>
      <c r="D4" s="50">
        <f t="shared" ref="D4:F4" si="1">SUBTOTAL(9,D5)</f>
        <v>24</v>
      </c>
      <c r="E4" s="50">
        <f t="shared" si="1"/>
        <v>5</v>
      </c>
      <c r="F4" s="50">
        <f t="shared" si="1"/>
        <v>29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</row>
    <row r="5" spans="1:22" ht="15.75" customHeight="1">
      <c r="A5" s="51">
        <v>1</v>
      </c>
      <c r="B5" s="38" t="s">
        <v>135</v>
      </c>
      <c r="C5" s="38" t="s">
        <v>136</v>
      </c>
      <c r="D5" s="53">
        <v>24</v>
      </c>
      <c r="E5" s="53">
        <f>CEILING(SUM(D5)*$E$2,0.25)</f>
        <v>5</v>
      </c>
      <c r="F5" s="53">
        <f>CEILING(SUM(D5:E5), 0.25)</f>
        <v>29</v>
      </c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22" ht="15.75" customHeigh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</row>
    <row r="7" spans="1:22" ht="15.75" customHeight="1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</row>
    <row r="8" spans="1:22" ht="15.75" customHeight="1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</row>
    <row r="9" spans="1:22" ht="15.75" customHeight="1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</row>
    <row r="10" spans="1:22" ht="15.75" customHeight="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ht="15.75" customHeight="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ht="15.75" customHeight="1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ht="15.75" customHeight="1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</row>
    <row r="14" spans="1:22" ht="15.75" customHeight="1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</row>
    <row r="15" spans="1:22" ht="15.75" customHeight="1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</row>
    <row r="16" spans="1:22" ht="15.75" customHeight="1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</row>
    <row r="17" spans="1:22" ht="15.75" customHeight="1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</row>
    <row r="18" spans="1:22" ht="15.75" customHeight="1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</row>
    <row r="19" spans="1:22" ht="15.7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</row>
    <row r="20" spans="1:22" ht="15.75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</row>
    <row r="21" spans="1:22" ht="15.75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</row>
    <row r="22" spans="1:22" ht="15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</row>
    <row r="23" spans="1:22" ht="15.7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</row>
    <row r="24" spans="1:22" ht="15.7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</row>
    <row r="25" spans="1:22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</row>
    <row r="26" spans="1:22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</row>
    <row r="27" spans="1:22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</row>
    <row r="28" spans="1:22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</row>
    <row r="29" spans="1:22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</row>
    <row r="30" spans="1:22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</row>
    <row r="31" spans="1:22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</row>
    <row r="32" spans="1:22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</row>
    <row r="33" spans="1:22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</row>
    <row r="34" spans="1:22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</row>
    <row r="35" spans="1:22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</row>
    <row r="36" spans="1:22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</row>
    <row r="37" spans="1:22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</row>
    <row r="38" spans="1:22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</row>
    <row r="39" spans="1:22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</row>
    <row r="40" spans="1:22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</row>
    <row r="41" spans="1:22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</row>
    <row r="42" spans="1:2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</row>
    <row r="43" spans="1:22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</row>
    <row r="44" spans="1:22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</row>
    <row r="45" spans="1:22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</row>
    <row r="46" spans="1:22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</row>
    <row r="47" spans="1:22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</row>
    <row r="48" spans="1:22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</row>
    <row r="49" spans="1:22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</row>
    <row r="50" spans="1:22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</row>
    <row r="51" spans="1:22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</row>
    <row r="52" spans="1:2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</row>
    <row r="53" spans="1:22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</row>
    <row r="54" spans="1:22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</row>
    <row r="55" spans="1:22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</row>
    <row r="56" spans="1:22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</row>
    <row r="57" spans="1:22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</row>
    <row r="58" spans="1:22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</row>
    <row r="59" spans="1:22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</row>
    <row r="60" spans="1:22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</row>
    <row r="61" spans="1:22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</row>
    <row r="62" spans="1:2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</row>
    <row r="63" spans="1:22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</row>
    <row r="64" spans="1:22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</row>
    <row r="65" spans="1:22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</row>
    <row r="66" spans="1:22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</row>
    <row r="67" spans="1:22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</row>
    <row r="68" spans="1:22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</row>
    <row r="69" spans="1:22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</row>
    <row r="70" spans="1:22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</row>
    <row r="71" spans="1:22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</row>
    <row r="72" spans="1:2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</row>
    <row r="73" spans="1:22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</row>
    <row r="74" spans="1:22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</row>
    <row r="75" spans="1:22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</row>
    <row r="76" spans="1:22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</row>
    <row r="77" spans="1:22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</row>
    <row r="78" spans="1:22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</row>
    <row r="79" spans="1:22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</row>
    <row r="80" spans="1:22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</row>
    <row r="81" spans="1:22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</row>
    <row r="82" spans="1:2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</row>
    <row r="83" spans="1:22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</row>
    <row r="84" spans="1:22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</row>
    <row r="85" spans="1:22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</row>
    <row r="86" spans="1:22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</row>
    <row r="87" spans="1:22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</row>
    <row r="88" spans="1:22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</row>
    <row r="89" spans="1:22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</row>
    <row r="90" spans="1:22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</row>
    <row r="91" spans="1:22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</row>
    <row r="92" spans="1:2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</row>
    <row r="93" spans="1:22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</row>
    <row r="94" spans="1:22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</row>
    <row r="95" spans="1:22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</row>
    <row r="96" spans="1:22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</row>
    <row r="97" spans="1:22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</row>
    <row r="98" spans="1:22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</row>
    <row r="99" spans="1:22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</row>
    <row r="100" spans="1:22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</row>
    <row r="101" spans="1:22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</row>
    <row r="102" spans="1:2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</row>
    <row r="103" spans="1:22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</row>
    <row r="104" spans="1:22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</row>
    <row r="105" spans="1:22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</row>
    <row r="106" spans="1:22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</row>
    <row r="107" spans="1:22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</row>
    <row r="108" spans="1:22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</row>
    <row r="109" spans="1:22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</row>
    <row r="110" spans="1:22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</row>
    <row r="111" spans="1:22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</row>
    <row r="112" spans="1:2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</row>
    <row r="113" spans="1:22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</row>
    <row r="114" spans="1:22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</row>
    <row r="115" spans="1:22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</row>
    <row r="116" spans="1:22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</row>
    <row r="117" spans="1:22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</row>
    <row r="118" spans="1:22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</row>
    <row r="119" spans="1:22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</row>
    <row r="120" spans="1:22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</row>
    <row r="121" spans="1:22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</row>
    <row r="122" spans="1: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</row>
    <row r="123" spans="1:22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</row>
    <row r="124" spans="1:22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</row>
    <row r="125" spans="1:22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</row>
    <row r="126" spans="1:22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</row>
    <row r="127" spans="1:22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</row>
    <row r="128" spans="1:22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</row>
    <row r="129" spans="1:22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</row>
    <row r="130" spans="1:22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</row>
    <row r="131" spans="1:22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</row>
    <row r="132" spans="1:2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</row>
    <row r="133" spans="1:22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</row>
    <row r="134" spans="1:22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</row>
    <row r="135" spans="1:22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</row>
    <row r="136" spans="1:22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</row>
    <row r="137" spans="1:22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</row>
    <row r="138" spans="1:22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</row>
    <row r="139" spans="1:22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</row>
    <row r="140" spans="1:22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</row>
    <row r="141" spans="1:22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</row>
    <row r="142" spans="1:2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</row>
    <row r="143" spans="1:22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</row>
    <row r="144" spans="1:22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</row>
    <row r="145" spans="1:22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</row>
    <row r="146" spans="1:22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</row>
    <row r="147" spans="1:22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</row>
    <row r="148" spans="1:22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</row>
    <row r="149" spans="1:22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</row>
    <row r="150" spans="1:22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</row>
    <row r="151" spans="1:22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</row>
    <row r="152" spans="1:2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</row>
    <row r="153" spans="1:22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</row>
    <row r="154" spans="1:22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</row>
    <row r="155" spans="1:22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</row>
    <row r="156" spans="1:22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</row>
    <row r="157" spans="1:22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</row>
    <row r="158" spans="1:22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</row>
    <row r="159" spans="1:22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</row>
    <row r="160" spans="1:22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</row>
    <row r="161" spans="1:22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</row>
    <row r="162" spans="1:2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</row>
    <row r="163" spans="1:22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</row>
    <row r="164" spans="1:22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</row>
    <row r="165" spans="1:22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</row>
    <row r="166" spans="1:22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</row>
    <row r="167" spans="1:22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</row>
    <row r="168" spans="1:22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</row>
    <row r="169" spans="1:22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</row>
    <row r="170" spans="1:22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</row>
    <row r="171" spans="1:22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</row>
    <row r="172" spans="1:2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</row>
    <row r="173" spans="1:22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</row>
    <row r="174" spans="1:22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</row>
    <row r="175" spans="1:22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</row>
    <row r="176" spans="1:22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</row>
    <row r="177" spans="1:22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</row>
    <row r="178" spans="1:22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</row>
    <row r="179" spans="1:22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</row>
    <row r="180" spans="1:22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</row>
    <row r="181" spans="1:22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</row>
    <row r="182" spans="1:2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</row>
    <row r="183" spans="1:22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</row>
    <row r="184" spans="1:22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</row>
    <row r="185" spans="1:22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</row>
    <row r="186" spans="1:22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</row>
    <row r="187" spans="1:22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</row>
    <row r="188" spans="1:22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</row>
    <row r="189" spans="1:22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</row>
    <row r="190" spans="1:22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</row>
    <row r="191" spans="1:22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</row>
    <row r="192" spans="1:2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</row>
    <row r="193" spans="1:22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</row>
    <row r="194" spans="1:22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</row>
    <row r="195" spans="1:22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</row>
    <row r="196" spans="1:22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</row>
    <row r="197" spans="1:22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</row>
    <row r="198" spans="1:22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</row>
    <row r="199" spans="1:22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</row>
    <row r="200" spans="1:22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</row>
    <row r="201" spans="1:22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</row>
    <row r="202" spans="1:2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</row>
    <row r="203" spans="1:22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</row>
    <row r="204" spans="1:22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</row>
    <row r="205" spans="1:22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</row>
    <row r="206" spans="1:22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</row>
    <row r="207" spans="1:22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</row>
    <row r="208" spans="1:22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</row>
    <row r="209" spans="1:22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</row>
    <row r="210" spans="1:22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</row>
    <row r="211" spans="1:22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</row>
    <row r="212" spans="1:2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</row>
    <row r="213" spans="1:22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</row>
    <row r="214" spans="1:22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</row>
    <row r="215" spans="1:22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</row>
    <row r="216" spans="1:22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</row>
    <row r="217" spans="1:22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</row>
    <row r="218" spans="1:22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</row>
    <row r="219" spans="1:22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</row>
    <row r="220" spans="1:22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</row>
    <row r="221" spans="1:22" ht="15.75" customHeight="1"/>
    <row r="222" spans="1:22" ht="15.75" customHeight="1"/>
    <row r="223" spans="1:22" ht="15.75" customHeight="1"/>
    <row r="224" spans="1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Ставки</vt:lpstr>
      <vt:lpstr>Работы</vt:lpstr>
      <vt:lpstr>Аналитика</vt:lpstr>
      <vt:lpstr>Design</vt:lpstr>
      <vt:lpstr>Back -end</vt:lpstr>
      <vt:lpstr>Front -end</vt:lpstr>
      <vt:lpstr>Mobile</vt:lpstr>
      <vt:lpstr>DevOps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2022-11-02T22:37:13Z</dcterms:created>
  <dcterms:modified xsi:type="dcterms:W3CDTF">2023-12-07T12:31:17Z</dcterms:modified>
</cp:coreProperties>
</file>