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shia\Desktop\DA Boot Camp\Weekly Challenges\Wk1_Starter_Code\Instructions\"/>
    </mc:Choice>
  </mc:AlternateContent>
  <xr:revisionPtr revIDLastSave="0" documentId="13_ncr:1_{B7FF2757-450F-41F2-868B-944BC7863180}" xr6:coauthVersionLast="47" xr6:coauthVersionMax="47" xr10:uidLastSave="{00000000-0000-0000-0000-000000000000}"/>
  <bookViews>
    <workbookView xWindow="-28920" yWindow="-1845" windowWidth="29040" windowHeight="17520" xr2:uid="{00000000-000D-0000-FFFF-FFFF00000000}"/>
  </bookViews>
  <sheets>
    <sheet name="Working Copy of Data" sheetId="2" r:id="rId1"/>
    <sheet name="Pivot Table Category" sheetId="4" r:id="rId2"/>
    <sheet name="Pivot Table Sub Category" sheetId="5" r:id="rId3"/>
    <sheet name="Pivot Table TimeStamp" sheetId="6" r:id="rId4"/>
    <sheet name="Outcomes Based on Goals" sheetId="7" r:id="rId5"/>
    <sheet name="Summary" sheetId="8" r:id="rId6"/>
    <sheet name="Crowdfunding Orig. Dataset" sheetId="1" r:id="rId7"/>
  </sheets>
  <definedNames>
    <definedName name="_xlnm._FilterDatabase" localSheetId="0" hidden="1">'Working Copy of Data'!$A$1:$T$1001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H15" i="8" l="1"/>
  <c r="H14" i="8"/>
  <c r="H13" i="8"/>
  <c r="H12" i="8"/>
  <c r="H6" i="8"/>
  <c r="H7" i="8"/>
  <c r="H5" i="8"/>
  <c r="H4" i="8"/>
  <c r="H11" i="8"/>
  <c r="H3" i="8"/>
  <c r="H10" i="8"/>
  <c r="H2" i="8"/>
  <c r="D14" i="7"/>
  <c r="D13" i="7"/>
  <c r="D12" i="7"/>
  <c r="D11" i="7"/>
  <c r="D10" i="7"/>
  <c r="D9" i="7"/>
  <c r="D8" i="7"/>
  <c r="D7" i="7"/>
  <c r="D6" i="7"/>
  <c r="D5" i="7"/>
  <c r="D4" i="7"/>
  <c r="D3" i="7"/>
  <c r="C14" i="7"/>
  <c r="C13" i="7"/>
  <c r="C12" i="7"/>
  <c r="C11" i="7"/>
  <c r="C10" i="7"/>
  <c r="C9" i="7"/>
  <c r="C8" i="7"/>
  <c r="C7" i="7"/>
  <c r="C6" i="7"/>
  <c r="C5" i="7"/>
  <c r="C4" i="7"/>
  <c r="C3" i="7"/>
  <c r="B14" i="7"/>
  <c r="B13" i="7"/>
  <c r="B12" i="7"/>
  <c r="B11" i="7"/>
  <c r="E11" i="7" s="1"/>
  <c r="B10" i="7"/>
  <c r="E10" i="7" s="1"/>
  <c r="B9" i="7"/>
  <c r="E9" i="7" s="1"/>
  <c r="B8" i="7"/>
  <c r="E8" i="7" s="1"/>
  <c r="B7" i="7"/>
  <c r="B6" i="7"/>
  <c r="B5" i="7"/>
  <c r="B4" i="7"/>
  <c r="B3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5" i="2"/>
  <c r="Q4" i="2"/>
  <c r="Q3" i="2"/>
  <c r="Q2" i="2"/>
  <c r="G11" i="7" l="1"/>
  <c r="H8" i="7"/>
  <c r="H9" i="7"/>
  <c r="H10" i="7"/>
  <c r="H11" i="7"/>
  <c r="G8" i="7"/>
  <c r="F13" i="7"/>
  <c r="G9" i="7"/>
  <c r="G10" i="7"/>
  <c r="E3" i="7"/>
  <c r="G3" i="7" s="1"/>
  <c r="E7" i="7"/>
  <c r="H7" i="7" s="1"/>
  <c r="F11" i="7"/>
  <c r="E14" i="7"/>
  <c r="G14" i="7" s="1"/>
  <c r="E6" i="7"/>
  <c r="F6" i="7" s="1"/>
  <c r="F10" i="7"/>
  <c r="E13" i="7"/>
  <c r="H13" i="7" s="1"/>
  <c r="E5" i="7"/>
  <c r="F5" i="7" s="1"/>
  <c r="F9" i="7"/>
  <c r="E12" i="7"/>
  <c r="H12" i="7" s="1"/>
  <c r="E4" i="7"/>
  <c r="G4" i="7" s="1"/>
  <c r="F8" i="7"/>
  <c r="F14" i="7" l="1"/>
  <c r="H5" i="7"/>
  <c r="H4" i="7"/>
  <c r="G5" i="7"/>
  <c r="H6" i="7"/>
  <c r="F4" i="7"/>
  <c r="G6" i="7"/>
  <c r="H14" i="7"/>
  <c r="F12" i="7"/>
  <c r="F7" i="7"/>
  <c r="G13" i="7"/>
  <c r="G12" i="7"/>
  <c r="H3" i="7"/>
  <c r="G7" i="7"/>
  <c r="F3" i="7"/>
</calcChain>
</file>

<file path=xl/sharedStrings.xml><?xml version="1.0" encoding="utf-8"?>
<sst xmlns="http://schemas.openxmlformats.org/spreadsheetml/2006/main" count="15083" uniqueCount="2114">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</sst>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B0D8F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B0D8F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B0D8F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0D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7-4258-A8D7-0A0401012DDD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7-4258-A8D7-0A0401012DDD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7-4258-A8D7-0A0401012DDD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7-4258-A8D7-0A040101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942336"/>
        <c:axId val="608934464"/>
      </c:barChart>
      <c:catAx>
        <c:axId val="6089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34464"/>
        <c:crosses val="autoZero"/>
        <c:auto val="1"/>
        <c:lblAlgn val="ctr"/>
        <c:lblOffset val="100"/>
        <c:noMultiLvlLbl val="0"/>
      </c:catAx>
      <c:valAx>
        <c:axId val="608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23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Sub-Category</a:t>
            </a:r>
            <a:r>
              <a:rPr lang="en-CA" baseline="0"/>
              <a:t>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2-449F-A62E-52ABD3446E81}"/>
            </c:ext>
          </c:extLst>
        </c:ser>
        <c:ser>
          <c:idx val="1"/>
          <c:order val="1"/>
          <c:tx>
            <c:strRef>
              <c:f>'Pivot Table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2-449F-A62E-52ABD3446E81}"/>
            </c:ext>
          </c:extLst>
        </c:ser>
        <c:ser>
          <c:idx val="2"/>
          <c:order val="2"/>
          <c:tx>
            <c:strRef>
              <c:f>'Pivot Table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2-449F-A62E-52ABD3446E81}"/>
            </c:ext>
          </c:extLst>
        </c:ser>
        <c:ser>
          <c:idx val="3"/>
          <c:order val="3"/>
          <c:tx>
            <c:strRef>
              <c:f>'Pivot Table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2-449F-A62E-52ABD344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683152"/>
        <c:axId val="524321144"/>
      </c:barChart>
      <c:catAx>
        <c:axId val="5546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1144"/>
        <c:crosses val="autoZero"/>
        <c:auto val="1"/>
        <c:lblAlgn val="ctr"/>
        <c:lblOffset val="100"/>
        <c:noMultiLvlLbl val="0"/>
      </c:catAx>
      <c:valAx>
        <c:axId val="5243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TimeStamp!PivotTable3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Success By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TimeStamp'!$B$4:$B$5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TimeStamp'!$B$6:$B$18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D-4664-99AD-F4729A1CE6FA}"/>
            </c:ext>
          </c:extLst>
        </c:ser>
        <c:ser>
          <c:idx val="1"/>
          <c:order val="1"/>
          <c:tx>
            <c:strRef>
              <c:f>'Pivot Table TimeStamp'!$C$4:$C$5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TimeStamp'!$C$6:$C$18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D-4664-99AD-F4729A1CE6FA}"/>
            </c:ext>
          </c:extLst>
        </c:ser>
        <c:ser>
          <c:idx val="2"/>
          <c:order val="2"/>
          <c:tx>
            <c:strRef>
              <c:f>'Pivot Table TimeStamp'!$D$4:$D$5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TimeStamp'!$D$6:$D$18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D-4664-99AD-F4729A1CE6FA}"/>
            </c:ext>
          </c:extLst>
        </c:ser>
        <c:ser>
          <c:idx val="3"/>
          <c:order val="3"/>
          <c:tx>
            <c:strRef>
              <c:f>'Pivot Table TimeStamp'!$E$4:$E$5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TimeStamp'!$A$6:$A$18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TimeStamp'!$E$6:$E$18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D-4664-99AD-F4729A1C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17048"/>
        <c:axId val="569322624"/>
      </c:lineChart>
      <c:catAx>
        <c:axId val="5693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2624"/>
        <c:crosses val="autoZero"/>
        <c:auto val="1"/>
        <c:lblAlgn val="ctr"/>
        <c:lblOffset val="100"/>
        <c:noMultiLvlLbl val="0"/>
      </c:catAx>
      <c:valAx>
        <c:axId val="569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</a:t>
            </a:r>
            <a:r>
              <a:rPr lang="en-CA" baseline="0"/>
              <a:t>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A-458D-93C3-119572F73400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A-458D-93C3-119572F73400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A-458D-93C3-119572F7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50568"/>
        <c:axId val="485849912"/>
      </c:lineChart>
      <c:catAx>
        <c:axId val="4858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49912"/>
        <c:crosses val="autoZero"/>
        <c:auto val="1"/>
        <c:lblAlgn val="ctr"/>
        <c:lblOffset val="100"/>
        <c:noMultiLvlLbl val="0"/>
      </c:catAx>
      <c:valAx>
        <c:axId val="4858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1</xdr:row>
      <xdr:rowOff>114300</xdr:rowOff>
    </xdr:from>
    <xdr:to>
      <xdr:col>18</xdr:col>
      <xdr:colOff>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FAD84-DFDB-7A4E-1598-982BB24D4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19050</xdr:rowOff>
    </xdr:from>
    <xdr:to>
      <xdr:col>15</xdr:col>
      <xdr:colOff>628649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631CF-313A-470F-CAAD-4C245FF1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0</xdr:row>
      <xdr:rowOff>66675</xdr:rowOff>
    </xdr:from>
    <xdr:to>
      <xdr:col>18</xdr:col>
      <xdr:colOff>619124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7648B-AA77-56DF-3834-E26A8501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14</xdr:row>
      <xdr:rowOff>180974</xdr:rowOff>
    </xdr:from>
    <xdr:to>
      <xdr:col>9</xdr:col>
      <xdr:colOff>76200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F93EC-D9C4-EB7E-FD41-99BD68EB0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shia" refreshedDate="44978.517980208337" createdVersion="8" refreshedVersion="8" minRefreshableVersion="3" recordCount="1000" xr:uid="{B8EBC85B-03AD-4CE0-AF66-A7FD62B23C10}">
  <cacheSource type="worksheet">
    <worksheetSource ref="A1:T1001" sheet="Working Copy of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0">
      <sharedItems containsSemiMixedTypes="0" containsString="0" containsNumber="1" containsInteger="1" minValue="-183084" maxValue="168650"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shia" refreshedDate="44978.547993055552" createdVersion="8" refreshedVersion="8" minRefreshableVersion="3" recordCount="1001" xr:uid="{4223EFDE-7510-4A7D-8575-3F028A035987}">
  <cacheSource type="worksheet">
    <worksheetSource ref="A1:T1048576" sheet="Working Copy of Data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containsInteger="1" minValue="-183084" maxValue="168650"/>
    </cacheField>
    <cacheField name="average_donation" numFmtId="0">
      <sharedItems containsBlank="1" containsMixedTypes="1" containsNumber="1" minValue="1" maxValue="113.17073170731707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0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316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34123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1723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233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5595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4110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10241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88154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299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863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3270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67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609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937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42786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934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50245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3011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3216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613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55467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6590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10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857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640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556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401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683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105065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5455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735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13324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139466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472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63128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40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323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698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487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6078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632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6191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77517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894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4970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547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5629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95562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6453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1285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4741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3556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60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5146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3493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334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3432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45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4179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14450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12452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4143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66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830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1593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4529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8808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5999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30389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484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3422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785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87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490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2690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5040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9036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1757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912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10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97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6640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016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530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5005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75460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7716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5188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1668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796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317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42923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5907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7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81813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1074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64849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735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8293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672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7539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5142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3029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10106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30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7429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212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121093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253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7935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913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11916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21318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864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3623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95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574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3717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54061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4874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144608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6962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3175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11058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5013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280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143744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532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416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534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9485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1021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2212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80079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91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384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72854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6774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3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6502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922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261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34128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7282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03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955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7432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4916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13407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1328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70650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48794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9486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198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540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22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498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1200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303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536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25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987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363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820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87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75511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18257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437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13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60935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4768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133741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28940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122793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273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114685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11673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328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168650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1575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6950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28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6044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78184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5575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146296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1162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5212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3408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3588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61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41357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3022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0841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57159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832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1220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1757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49513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72471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4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5504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25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2210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153288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306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300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4200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83649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2924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150776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67021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71489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6609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96797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7233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670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823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5403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140585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08598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7999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41851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27452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80198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7684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16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242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2200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501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35177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552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7738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7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93724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3229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2329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7940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328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11871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10149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16485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690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06595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3260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263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1333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390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6235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3141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2622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8424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895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3635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5799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62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7856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11977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131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2599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82310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208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53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126640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1517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104249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2904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162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5519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176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676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609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565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120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13948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676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6583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164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545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9254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691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124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267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7687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641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6583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5435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438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12413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2748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415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537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1846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120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51866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59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9369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5214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5986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057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30640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1013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621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6512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124245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6497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726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6280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319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5331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4797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51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7630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9978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7847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6752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4548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603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387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159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3312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723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28630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11343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696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2300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57338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2482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098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21564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55242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2732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2136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1752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1603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414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11464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13444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5242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170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561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84842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2053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1823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10436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44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15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5869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953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8554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7948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7543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404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1005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313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3647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1013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8858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8030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919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934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6666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60790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342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14179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14532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122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8875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44602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1533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4288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508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444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329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789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8237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7959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3194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66205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101862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835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207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5600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35354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8098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295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2138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30912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5983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10502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35173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287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4354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26980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105421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3073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32283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8700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2929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7279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9816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361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1194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7187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2879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100948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75593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75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6973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26669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423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3385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237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132077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303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50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851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22518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54363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17809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2613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4717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133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55645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449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25720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2378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869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652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72500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63454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5256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5331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606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4738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8639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1221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11744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44516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7803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33902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175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79651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2237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21404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6038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366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849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62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9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4055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131066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965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23820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4129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784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6653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2380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4728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6689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678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9345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3907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10606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032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134378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3887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93803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9910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56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36669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351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43164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47421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62756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4498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86724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6363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2196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116637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145169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561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11184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1006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18213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645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147083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8505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0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458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589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20483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57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7740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148874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1263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21120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48990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48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1123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3578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5040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107577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380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72076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708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8178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3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260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346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3411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540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1556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332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4644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72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177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4526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67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836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644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68486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757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9933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48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453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94266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2680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8797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13491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75070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7103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4942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2069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2670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11297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12974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54343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7450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34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95578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4908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7789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7267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5960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2166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2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13883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809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8631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40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27307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99266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51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8065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62288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7605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6416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20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41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79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7267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30879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3402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6654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8033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69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10577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2159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4169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42034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685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4165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5954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2548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3308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278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1276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5626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136557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66688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146133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7629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25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74979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67368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135188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6718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20076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042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6273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2878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3005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4306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717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20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13655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706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24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81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470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5988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572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096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10156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14014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72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133069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183084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5650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914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169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680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950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984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3042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3527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12455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41198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11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25376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9590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7010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1750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7228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3768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100031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87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4182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808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87416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1361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1125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263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3642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62697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22661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134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14293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631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68521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9176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2100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63690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166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4892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194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227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52829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7119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1115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5255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21907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126220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59755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21527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8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315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113450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2229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5591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868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81621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3111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3778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25063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2709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5944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6200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45499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6881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12480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954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48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4558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211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56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6500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144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312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6721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68060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14595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1155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39014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3990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134328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982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1652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30186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427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10320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4154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205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494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39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427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143536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89130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8353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826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365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547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11817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2740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835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2861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95831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6073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578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346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4797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90047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78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9378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6746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9204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9430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5167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28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73143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3900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370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2950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231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3396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12240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4809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62780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6314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126763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492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4763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43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736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48203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2996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8737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29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13740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52885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31708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12220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270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73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910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422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3014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41828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6288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1649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7342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28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9986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48085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77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84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38177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47813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8943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21407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321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4286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588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305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363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6239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9446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20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426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5649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129126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1560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1320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945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676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607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352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73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300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10978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36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6016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42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4387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476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756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14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361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52264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5960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21180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74940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4461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250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2721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11850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1378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6964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439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10509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9373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134982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10540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2251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10350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999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383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2201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467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120176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717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92956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39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392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884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201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133260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2490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6944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83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3891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6947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6097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5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68187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647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763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2217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646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2395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9440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23309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556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6158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2113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1222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470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3033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1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3060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4015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1037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69515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103755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2997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5939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1235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78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2341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3292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3716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99268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2435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6189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3697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1688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438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0860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4963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16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4689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6142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32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2285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5511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637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390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2144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475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783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2370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50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14869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13353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6363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85109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9520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314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13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40291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570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5055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3464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7257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83750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6821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124285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573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12510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34664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272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7003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235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1503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522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1468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4376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159190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39040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44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15289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3722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712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3899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28986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6452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430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2171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583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0201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5080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391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101510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86109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893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3961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3739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37385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339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4469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1858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116195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13846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2639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348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3620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44556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43513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132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113784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7063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151902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2634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981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138369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822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00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705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90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9464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630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11768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32738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571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650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3724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3686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5482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9492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191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2966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8886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1823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26044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11657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5241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10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5930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3410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5607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4656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7241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4501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959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96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29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10123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2192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6702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5591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1786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2997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2877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4828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-100"/>
    <e v="#DIV/0!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316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34123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-1723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-2335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5595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-4110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10241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-88154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-2992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8638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-3270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-671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609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-9371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-42786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9341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50245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-3011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-32169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6136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-55467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6590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10442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1857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6404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-556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-401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6835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105065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5455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735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-13324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139466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4725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63128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401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3239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6985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-4873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6078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632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6191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77517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8941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-4970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547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5629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95562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6453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-98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-1285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-4741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3556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-608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5146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3493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3343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3432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451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41797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-14450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12452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-4143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-66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830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-1593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45292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8808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-5999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30389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484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3422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7853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876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490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-26907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-5040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9036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-1757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5912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10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3973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-6640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0164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530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5005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-75460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7716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5188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-1668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-796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31775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-42923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5907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17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81813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10747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-64849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735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-99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8293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6722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-7539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51423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3029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10106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3027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7429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-2121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-121093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2253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7935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9137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11916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-21318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-864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3623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95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5748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37172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54061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-48745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-144608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6962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3175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-11058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-50133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-280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-143744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532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416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534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9485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-10212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-2212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-80079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912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-384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-72854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6774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023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6502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922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261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34128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-7282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037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955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7432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-99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-4916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134073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-1328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-70650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-48794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-9486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-1988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540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22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498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-1200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3034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5364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255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9879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363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8204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-87993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75511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-18257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-437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-137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60935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4768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-133741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-28940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122793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-273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114685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116736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-328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168650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-1575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6950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-282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-60442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78184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-5575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-146296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-1162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-5212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-3408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-3588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616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41357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-3022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108418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-57159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-832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-98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12205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-1757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49513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-72471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314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-5504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325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2210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-153288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-306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-5300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4200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83649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2924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-150776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67021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-71489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6609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96797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-7233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-1670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823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-5403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140585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108598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7999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41851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27452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80198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7684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-1677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242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2200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681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-501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-35177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5522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7738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-73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93724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3229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2329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7940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3288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11871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10149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16485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6903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106595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-97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-3260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5263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-13339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3905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6235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-3141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2622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8424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8955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3635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-5799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628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7856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119775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131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-25998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82310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208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53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-126640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-151747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104249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2904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-1627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5519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-176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676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609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5656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12036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-13948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676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-6583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-1647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5457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-92543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6913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-124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2674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-7687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6419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-6583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-5435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7438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-124131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-2748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-415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537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-1846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-9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1202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-51866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-591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9369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5214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-5986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057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-30640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-1013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-6214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6512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124245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6497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726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-6280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-3199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-5331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-4797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-5149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-76308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-9978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78477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-6752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4548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-603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-387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-159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33126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-72323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28630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11343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20696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2300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57338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24828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-2098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21564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55242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-2732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-2136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-17523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-16036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-414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-114641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-13444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-5242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170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-56177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-84842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-9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20531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-1823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104361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44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-1559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-5869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953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-8554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7948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75432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404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10055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3130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3647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10135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8858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-8030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9194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9343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6666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-60790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3424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141791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-14532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-1221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8875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-44602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-153318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-4288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508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444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-329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7899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8237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7959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-3194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-66205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-101862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8352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207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-56007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-35354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80988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2955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2138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30912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5983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10502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-35173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-98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287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-4354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-26980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105421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-3073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32283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8700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2929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-72796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-9816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361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1194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-71872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-28795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-100948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-75593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-757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-69737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26669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423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-3385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2375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-132077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-303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5067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8513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22518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-54363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-17809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-2613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4717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-1331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-55645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-4497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25720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2378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869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652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72500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63454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-5256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5331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-6068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4738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8639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-1221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-117446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-44516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7803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-96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33902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-175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-79651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-2237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21404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6038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-3668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8490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-626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719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4055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-131066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0965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23820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4129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2784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6653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-2380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4728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6689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678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-93458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3907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10606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032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-134378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-3887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93803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9910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56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-36669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-3511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-43164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47421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-62756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-4498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86724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6363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39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2196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116637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-145169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5614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11184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1006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-182133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-645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-147083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-85057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-100"/>
    <e v="#DIV/0!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-45857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589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20483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-576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-7740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148874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-1263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21120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-48990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489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-112302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3578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-5040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-107577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-3803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-72076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708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-8178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3102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2606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3461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-34111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540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-15564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-332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4644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-720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-1773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-4526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-8672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-8362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644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68486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-7571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9933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4897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4535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-94266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-2680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8797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-134914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-75070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-71036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4942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-20691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2670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11297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112974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54343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-96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-74502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-134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-95578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4908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7789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7267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5960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2166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021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13883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809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-8631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407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-27307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99266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-5176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8065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62288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7605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64164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-205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-41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79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7267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-30879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-3402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-6654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-8033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69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105778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-2159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-4169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42034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6855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4165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5954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-2548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-33083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-2787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-1276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5626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-136557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66688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-146133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76295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-25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74979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67368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-135188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-9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6718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20076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042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6273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2878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3005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43067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7175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2042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136556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-7064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2445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81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470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5988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5729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096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-101563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-140143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7225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133069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-183084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56506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9149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-1697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6805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9508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984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-30424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-3527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124556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-41198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-11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-25376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9590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-70109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-1750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-72282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-3768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-100031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87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4182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1808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-87416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-1361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-11252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-2637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-36426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-62697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-98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-22661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13433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14293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631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-68521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-9176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-21006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-63690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-1662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-48928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-194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-2276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-52829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7119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-1115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5255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-21907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126220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59755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21527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-87211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-3155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-113450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2229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5591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-868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-81621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3111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-3778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-25063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2709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5944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6200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-45499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6881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12480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9549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48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4558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2119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-56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-65004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-1444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3122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-6721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68060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145957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-1155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-97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39014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-3990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134328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982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-1652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30186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427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10320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4154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2058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-4940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39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4274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143536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-89130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8353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8268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7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3657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-5473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-118171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2740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8350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2861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-95831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-6073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578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-3465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4797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90047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-780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-9378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67467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9204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94304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-5167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328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-73143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-3900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-3708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2950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2313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-3396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12240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-4809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62780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6314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-126763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4927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-99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4763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-438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736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48203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2996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8737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296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137405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-52885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-31708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12220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2704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738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6910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422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-30147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-41828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6288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-1649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7342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-2831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9986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48085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77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-8432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-38177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-47813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8943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-21407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321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-4286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588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3051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3635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6239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9446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-20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-426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-5649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-129126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-1560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-1320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945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676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-607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-3525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732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3008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-10978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-99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367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6016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42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4387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-4768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756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1148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-3617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-52264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5960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-21180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74940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4461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-250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2721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11850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137892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6964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-4391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10509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9373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134982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10540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22516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10350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9997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383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-2201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-4671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-120176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8717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92956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39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392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-8845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-201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133260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2490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6944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283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3891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6947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-6097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-53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68187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408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647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763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2217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-99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646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-2395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94402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23309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556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6158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2113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-1222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-4706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3033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517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3060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4015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10377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69515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-103755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2997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5939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-123524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-780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123412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3292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37168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99268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-2435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-6189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-36972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-1688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4438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108601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-49635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2160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4689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-61426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329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-22855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-5511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6374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3908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2144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4758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7835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2370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508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-14869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133538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-6363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-85109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9520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-98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3146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134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-40291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-5705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5055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3464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-7257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83750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6821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-124285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5739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12510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-34664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-2724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70036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-2357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-1503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5221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-14685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4376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-159190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39040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344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15289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3722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-7123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-3899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28986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6452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430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-2171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583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102015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5080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3912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-101510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-86109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893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-3961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-3739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-37385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-3395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4469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-1858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-116195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-138462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-2639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-348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3620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-9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44556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-43513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-132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113784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7063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-151902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2634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6981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-138369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-822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100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7057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-903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9464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6301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11768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32738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5717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650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-37241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-3686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54824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-9492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2191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2966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8886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-1823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7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26044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-116570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5241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-1085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59304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3410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-56077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-4656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7241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-4501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9590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-961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29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10123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-2192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-6702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55916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-1786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-2997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-2877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-48281"/>
    <n v="55.98841354723708"/>
    <x v="0"/>
    <s v="food trucks"/>
  </r>
  <r>
    <m/>
    <m/>
    <m/>
    <m/>
    <m/>
    <x v="4"/>
    <m/>
    <m/>
    <m/>
    <m/>
    <x v="879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0E423-AB6D-4219-8206-2929BCB6FA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48555-DFF9-491C-B8BA-D57373896A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3E2C4-2C14-4BBE-A841-DD64C4976B8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5728-4415-4263-8033-F4695F6A5C46}">
  <sheetPr filterMode="1"/>
  <dimension ref="A1:T1001"/>
  <sheetViews>
    <sheetView tabSelected="1" topLeftCell="H1" workbookViewId="0">
      <selection activeCell="G1" sqref="G1:G1048576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7" max="7" width="17.5" bestFit="1" customWidth="1"/>
    <col min="8" max="8" width="11.625" bestFit="1" customWidth="1"/>
    <col min="10" max="10" width="15.5" bestFit="1" customWidth="1"/>
    <col min="11" max="11" width="27.375" style="7" bestFit="1" customWidth="1"/>
    <col min="12" max="12" width="12.25" bestFit="1" customWidth="1"/>
    <col min="13" max="13" width="26.125" style="7" bestFit="1" customWidth="1"/>
    <col min="16" max="16" width="28" bestFit="1" customWidth="1"/>
    <col min="17" max="17" width="14.75" bestFit="1" customWidth="1"/>
    <col min="18" max="18" width="20.625" bestFit="1" customWidth="1"/>
    <col min="19" max="19" width="15.2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2071</v>
      </c>
      <c r="L1" s="1" t="s">
        <v>9</v>
      </c>
      <c r="M1" s="6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hidden="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7">
        <f t="shared" ref="K2:K65" si="0">(((J2/60)/60)/24)+DATE(1970,1,1)</f>
        <v>42336.25</v>
      </c>
      <c r="L2">
        <v>1450159200</v>
      </c>
      <c r="M2" s="7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>
        <f t="shared" ref="Q2:Q65" si="2">E2-D2</f>
        <v>-100</v>
      </c>
      <c r="R2" t="e">
        <f t="shared" ref="R2:R65" si="3">E2/G2</f>
        <v>#DIV/0!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7">
        <f t="shared" si="0"/>
        <v>41870.208333333336</v>
      </c>
      <c r="L3">
        <v>1408597200</v>
      </c>
      <c r="M3" s="7">
        <f t="shared" si="1"/>
        <v>41872.208333333336</v>
      </c>
      <c r="N3" t="b">
        <v>0</v>
      </c>
      <c r="O3" t="b">
        <v>1</v>
      </c>
      <c r="P3" t="s">
        <v>23</v>
      </c>
      <c r="Q3">
        <f t="shared" si="2"/>
        <v>13160</v>
      </c>
      <c r="R3">
        <f t="shared" si="3"/>
        <v>92.151898734177209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7">
        <f t="shared" si="0"/>
        <v>41595.25</v>
      </c>
      <c r="L4">
        <v>1384840800</v>
      </c>
      <c r="M4" s="7">
        <f t="shared" si="1"/>
        <v>41597.25</v>
      </c>
      <c r="N4" t="b">
        <v>0</v>
      </c>
      <c r="O4" t="b">
        <v>0</v>
      </c>
      <c r="P4" t="s">
        <v>28</v>
      </c>
      <c r="Q4">
        <f t="shared" si="2"/>
        <v>34123</v>
      </c>
      <c r="R4">
        <f t="shared" si="3"/>
        <v>100.01614035087719</v>
      </c>
      <c r="S4" t="s">
        <v>2037</v>
      </c>
      <c r="T4" t="s">
        <v>2038</v>
      </c>
    </row>
    <row r="5" spans="1:20" ht="31.5" hidden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7">
        <f t="shared" si="0"/>
        <v>43688.208333333328</v>
      </c>
      <c r="L5">
        <v>1568955600</v>
      </c>
      <c r="M5" s="7">
        <f t="shared" si="1"/>
        <v>43728.208333333328</v>
      </c>
      <c r="N5" t="b">
        <v>0</v>
      </c>
      <c r="O5" t="b">
        <v>0</v>
      </c>
      <c r="P5" t="s">
        <v>23</v>
      </c>
      <c r="Q5">
        <f t="shared" si="2"/>
        <v>-1723</v>
      </c>
      <c r="R5">
        <f t="shared" si="3"/>
        <v>103.20833333333333</v>
      </c>
      <c r="S5" t="s">
        <v>2035</v>
      </c>
      <c r="T5" t="s">
        <v>2036</v>
      </c>
    </row>
    <row r="6" spans="1:20" hidden="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7">
        <f t="shared" si="0"/>
        <v>43485.25</v>
      </c>
      <c r="L6">
        <v>1548309600</v>
      </c>
      <c r="M6" s="7">
        <f t="shared" si="1"/>
        <v>43489.25</v>
      </c>
      <c r="N6" t="b">
        <v>0</v>
      </c>
      <c r="O6" t="b">
        <v>0</v>
      </c>
      <c r="P6" t="s">
        <v>33</v>
      </c>
      <c r="Q6">
        <f t="shared" si="2"/>
        <v>-2335</v>
      </c>
      <c r="R6">
        <f t="shared" si="3"/>
        <v>99.339622641509436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7">
        <f t="shared" si="0"/>
        <v>41149.208333333336</v>
      </c>
      <c r="L7">
        <v>1347080400</v>
      </c>
      <c r="M7" s="7">
        <f t="shared" si="1"/>
        <v>41160.208333333336</v>
      </c>
      <c r="N7" t="b">
        <v>0</v>
      </c>
      <c r="O7" t="b">
        <v>0</v>
      </c>
      <c r="P7" t="s">
        <v>33</v>
      </c>
      <c r="Q7">
        <f t="shared" si="2"/>
        <v>5595</v>
      </c>
      <c r="R7">
        <f t="shared" si="3"/>
        <v>75.833333333333329</v>
      </c>
      <c r="S7" t="s">
        <v>2039</v>
      </c>
      <c r="T7" t="s">
        <v>2040</v>
      </c>
    </row>
    <row r="8" spans="1:20" hidden="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7">
        <f t="shared" si="0"/>
        <v>42991.208333333328</v>
      </c>
      <c r="L8">
        <v>1505365200</v>
      </c>
      <c r="M8" s="7">
        <f t="shared" si="1"/>
        <v>42992.208333333328</v>
      </c>
      <c r="N8" t="b">
        <v>0</v>
      </c>
      <c r="O8" t="b">
        <v>0</v>
      </c>
      <c r="P8" t="s">
        <v>42</v>
      </c>
      <c r="Q8">
        <f t="shared" si="2"/>
        <v>-4110</v>
      </c>
      <c r="R8">
        <f t="shared" si="3"/>
        <v>60.555555555555557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7">
        <f t="shared" si="0"/>
        <v>42229.208333333328</v>
      </c>
      <c r="L9">
        <v>1439614800</v>
      </c>
      <c r="M9" s="7">
        <f t="shared" si="1"/>
        <v>42231.208333333328</v>
      </c>
      <c r="N9" t="b">
        <v>0</v>
      </c>
      <c r="O9" t="b">
        <v>0</v>
      </c>
      <c r="P9" t="s">
        <v>33</v>
      </c>
      <c r="Q9">
        <f t="shared" si="2"/>
        <v>10241</v>
      </c>
      <c r="R9">
        <f t="shared" si="3"/>
        <v>64.93832599118943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7">
        <f t="shared" si="0"/>
        <v>40399.208333333336</v>
      </c>
      <c r="L10">
        <v>1281502800</v>
      </c>
      <c r="M10" s="7">
        <f t="shared" si="1"/>
        <v>40401.208333333336</v>
      </c>
      <c r="N10" t="b">
        <v>0</v>
      </c>
      <c r="O10" t="b">
        <v>0</v>
      </c>
      <c r="P10" t="s">
        <v>33</v>
      </c>
      <c r="Q10">
        <f t="shared" si="2"/>
        <v>-88154</v>
      </c>
      <c r="R10">
        <f t="shared" si="3"/>
        <v>30.997175141242938</v>
      </c>
      <c r="S10" t="s">
        <v>2039</v>
      </c>
      <c r="T10" t="s">
        <v>2040</v>
      </c>
    </row>
    <row r="11" spans="1:20" hidden="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7">
        <f t="shared" si="0"/>
        <v>41536.208333333336</v>
      </c>
      <c r="L11">
        <v>1383804000</v>
      </c>
      <c r="M11" s="7">
        <f t="shared" si="1"/>
        <v>41585.25</v>
      </c>
      <c r="N11" t="b">
        <v>0</v>
      </c>
      <c r="O11" t="b">
        <v>0</v>
      </c>
      <c r="P11" t="s">
        <v>50</v>
      </c>
      <c r="Q11">
        <f t="shared" si="2"/>
        <v>-2992</v>
      </c>
      <c r="R11">
        <f t="shared" si="3"/>
        <v>72.909090909090907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7">
        <f t="shared" si="0"/>
        <v>40404.208333333336</v>
      </c>
      <c r="L12">
        <v>1285909200</v>
      </c>
      <c r="M12" s="7">
        <f t="shared" si="1"/>
        <v>40452.208333333336</v>
      </c>
      <c r="N12" t="b">
        <v>0</v>
      </c>
      <c r="O12" t="b">
        <v>0</v>
      </c>
      <c r="P12" t="s">
        <v>53</v>
      </c>
      <c r="Q12">
        <f t="shared" si="2"/>
        <v>8638</v>
      </c>
      <c r="R12">
        <f t="shared" si="3"/>
        <v>62.9</v>
      </c>
      <c r="S12" t="s">
        <v>2041</v>
      </c>
      <c r="T12" t="s">
        <v>2044</v>
      </c>
    </row>
    <row r="13" spans="1:20" ht="31.5" hidden="1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7">
        <f t="shared" si="0"/>
        <v>40442.208333333336</v>
      </c>
      <c r="L13">
        <v>1285563600</v>
      </c>
      <c r="M13" s="7">
        <f t="shared" si="1"/>
        <v>40448.208333333336</v>
      </c>
      <c r="N13" t="b">
        <v>0</v>
      </c>
      <c r="O13" t="b">
        <v>1</v>
      </c>
      <c r="P13" t="s">
        <v>33</v>
      </c>
      <c r="Q13">
        <f t="shared" si="2"/>
        <v>-3270</v>
      </c>
      <c r="R13">
        <f t="shared" si="3"/>
        <v>112.22222222222223</v>
      </c>
      <c r="S13" t="s">
        <v>2039</v>
      </c>
      <c r="T13" t="s">
        <v>2040</v>
      </c>
    </row>
    <row r="14" spans="1:20" hidden="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7">
        <f t="shared" si="0"/>
        <v>43760.208333333328</v>
      </c>
      <c r="L14">
        <v>1572411600</v>
      </c>
      <c r="M14" s="7">
        <f t="shared" si="1"/>
        <v>43768.208333333328</v>
      </c>
      <c r="N14" t="b">
        <v>0</v>
      </c>
      <c r="O14" t="b">
        <v>0</v>
      </c>
      <c r="P14" t="s">
        <v>53</v>
      </c>
      <c r="Q14">
        <f t="shared" si="2"/>
        <v>-671</v>
      </c>
      <c r="R14">
        <f t="shared" si="3"/>
        <v>102.34545454545454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7">
        <f t="shared" si="0"/>
        <v>42532.208333333328</v>
      </c>
      <c r="L15">
        <v>1466658000</v>
      </c>
      <c r="M15" s="7">
        <f t="shared" si="1"/>
        <v>42544.208333333328</v>
      </c>
      <c r="N15" t="b">
        <v>0</v>
      </c>
      <c r="O15" t="b">
        <v>0</v>
      </c>
      <c r="P15" t="s">
        <v>60</v>
      </c>
      <c r="Q15">
        <f t="shared" si="2"/>
        <v>6095</v>
      </c>
      <c r="R15">
        <f t="shared" si="3"/>
        <v>105.05102040816327</v>
      </c>
      <c r="S15" t="s">
        <v>2035</v>
      </c>
      <c r="T15" t="s">
        <v>2045</v>
      </c>
    </row>
    <row r="16" spans="1:20" hidden="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7">
        <f t="shared" si="0"/>
        <v>40974.25</v>
      </c>
      <c r="L16">
        <v>1333342800</v>
      </c>
      <c r="M16" s="7">
        <f t="shared" si="1"/>
        <v>41001.208333333336</v>
      </c>
      <c r="N16" t="b">
        <v>0</v>
      </c>
      <c r="O16" t="b">
        <v>0</v>
      </c>
      <c r="P16" t="s">
        <v>60</v>
      </c>
      <c r="Q16">
        <f t="shared" si="2"/>
        <v>-9371</v>
      </c>
      <c r="R16">
        <f t="shared" si="3"/>
        <v>94.144999999999996</v>
      </c>
      <c r="S16" t="s">
        <v>2035</v>
      </c>
      <c r="T16" t="s">
        <v>2045</v>
      </c>
    </row>
    <row r="17" spans="1:20" hidden="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7">
        <f t="shared" si="0"/>
        <v>43809.25</v>
      </c>
      <c r="L17">
        <v>1576303200</v>
      </c>
      <c r="M17" s="7">
        <f t="shared" si="1"/>
        <v>43813.25</v>
      </c>
      <c r="N17" t="b">
        <v>0</v>
      </c>
      <c r="O17" t="b">
        <v>0</v>
      </c>
      <c r="P17" t="s">
        <v>65</v>
      </c>
      <c r="Q17">
        <f t="shared" si="2"/>
        <v>-42786</v>
      </c>
      <c r="R17">
        <f t="shared" si="3"/>
        <v>84.986725663716811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7">
        <f t="shared" si="0"/>
        <v>41661.25</v>
      </c>
      <c r="L18">
        <v>1392271200</v>
      </c>
      <c r="M18" s="7">
        <f t="shared" si="1"/>
        <v>41683.25</v>
      </c>
      <c r="N18" t="b">
        <v>0</v>
      </c>
      <c r="O18" t="b">
        <v>0</v>
      </c>
      <c r="P18" t="s">
        <v>68</v>
      </c>
      <c r="Q18">
        <f t="shared" si="2"/>
        <v>9341</v>
      </c>
      <c r="R18">
        <f t="shared" si="3"/>
        <v>110.41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7">
        <f t="shared" si="0"/>
        <v>40555.25</v>
      </c>
      <c r="L19">
        <v>1294898400</v>
      </c>
      <c r="M19" s="7">
        <f t="shared" si="1"/>
        <v>40556.25</v>
      </c>
      <c r="N19" t="b">
        <v>0</v>
      </c>
      <c r="O19" t="b">
        <v>0</v>
      </c>
      <c r="P19" t="s">
        <v>71</v>
      </c>
      <c r="Q19">
        <f t="shared" si="2"/>
        <v>50245</v>
      </c>
      <c r="R19">
        <f t="shared" si="3"/>
        <v>107.96236989591674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7">
        <f t="shared" si="0"/>
        <v>43351.208333333328</v>
      </c>
      <c r="L20">
        <v>1537074000</v>
      </c>
      <c r="M20" s="7">
        <f t="shared" si="1"/>
        <v>43359.208333333328</v>
      </c>
      <c r="N20" t="b">
        <v>0</v>
      </c>
      <c r="O20" t="b">
        <v>0</v>
      </c>
      <c r="P20" t="s">
        <v>33</v>
      </c>
      <c r="Q20">
        <f t="shared" si="2"/>
        <v>-3011</v>
      </c>
      <c r="R20">
        <f t="shared" si="3"/>
        <v>45.103703703703701</v>
      </c>
      <c r="S20" t="s">
        <v>2039</v>
      </c>
      <c r="T20" t="s">
        <v>2040</v>
      </c>
    </row>
    <row r="21" spans="1:20" hidden="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7">
        <f t="shared" si="0"/>
        <v>43528.25</v>
      </c>
      <c r="L21">
        <v>1553490000</v>
      </c>
      <c r="M21" s="7">
        <f t="shared" si="1"/>
        <v>43549.208333333328</v>
      </c>
      <c r="N21" t="b">
        <v>0</v>
      </c>
      <c r="O21" t="b">
        <v>1</v>
      </c>
      <c r="P21" t="s">
        <v>33</v>
      </c>
      <c r="Q21">
        <f t="shared" si="2"/>
        <v>-32169</v>
      </c>
      <c r="R21">
        <f t="shared" si="3"/>
        <v>45.001483679525222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7">
        <f t="shared" si="0"/>
        <v>41848.208333333336</v>
      </c>
      <c r="L22">
        <v>1406523600</v>
      </c>
      <c r="M22" s="7">
        <f t="shared" si="1"/>
        <v>41848.208333333336</v>
      </c>
      <c r="N22" t="b">
        <v>0</v>
      </c>
      <c r="O22" t="b">
        <v>0</v>
      </c>
      <c r="P22" t="s">
        <v>53</v>
      </c>
      <c r="Q22">
        <f t="shared" si="2"/>
        <v>16136</v>
      </c>
      <c r="R22">
        <f t="shared" si="3"/>
        <v>105.97134670487107</v>
      </c>
      <c r="S22" t="s">
        <v>2041</v>
      </c>
      <c r="T22" t="s">
        <v>2044</v>
      </c>
    </row>
    <row r="23" spans="1:20" hidden="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7">
        <f t="shared" si="0"/>
        <v>40770.208333333336</v>
      </c>
      <c r="L23">
        <v>1316322000</v>
      </c>
      <c r="M23" s="7">
        <f t="shared" si="1"/>
        <v>40804.208333333336</v>
      </c>
      <c r="N23" t="b">
        <v>0</v>
      </c>
      <c r="O23" t="b">
        <v>0</v>
      </c>
      <c r="P23" t="s">
        <v>33</v>
      </c>
      <c r="Q23">
        <f t="shared" si="2"/>
        <v>-55467</v>
      </c>
      <c r="R23">
        <f t="shared" si="3"/>
        <v>69.055555555555557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7">
        <f t="shared" si="0"/>
        <v>43193.208333333328</v>
      </c>
      <c r="L24">
        <v>1524027600</v>
      </c>
      <c r="M24" s="7">
        <f t="shared" si="1"/>
        <v>43208.208333333328</v>
      </c>
      <c r="N24" t="b">
        <v>0</v>
      </c>
      <c r="O24" t="b">
        <v>0</v>
      </c>
      <c r="P24" t="s">
        <v>33</v>
      </c>
      <c r="Q24">
        <f t="shared" si="2"/>
        <v>16590</v>
      </c>
      <c r="R24">
        <f t="shared" si="3"/>
        <v>85.044943820224717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7">
        <f t="shared" si="0"/>
        <v>43510.25</v>
      </c>
      <c r="L25">
        <v>1554699600</v>
      </c>
      <c r="M25" s="7">
        <f t="shared" si="1"/>
        <v>43563.208333333328</v>
      </c>
      <c r="N25" t="b">
        <v>0</v>
      </c>
      <c r="O25" t="b">
        <v>0</v>
      </c>
      <c r="P25" t="s">
        <v>42</v>
      </c>
      <c r="Q25">
        <f t="shared" si="2"/>
        <v>10442</v>
      </c>
      <c r="R25">
        <f t="shared" si="3"/>
        <v>105.22535211267606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7">
        <f t="shared" si="0"/>
        <v>41811.208333333336</v>
      </c>
      <c r="L26">
        <v>1403499600</v>
      </c>
      <c r="M26" s="7">
        <f t="shared" si="1"/>
        <v>41813.208333333336</v>
      </c>
      <c r="N26" t="b">
        <v>0</v>
      </c>
      <c r="O26" t="b">
        <v>0</v>
      </c>
      <c r="P26" t="s">
        <v>65</v>
      </c>
      <c r="Q26">
        <f t="shared" si="2"/>
        <v>11857</v>
      </c>
      <c r="R26">
        <f t="shared" si="3"/>
        <v>39.003741114852225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7">
        <f t="shared" si="0"/>
        <v>40681.208333333336</v>
      </c>
      <c r="L27">
        <v>1307422800</v>
      </c>
      <c r="M27" s="7">
        <f t="shared" si="1"/>
        <v>40701.208333333336</v>
      </c>
      <c r="N27" t="b">
        <v>0</v>
      </c>
      <c r="O27" t="b">
        <v>1</v>
      </c>
      <c r="P27" t="s">
        <v>89</v>
      </c>
      <c r="Q27">
        <f t="shared" si="2"/>
        <v>6404</v>
      </c>
      <c r="R27">
        <f t="shared" si="3"/>
        <v>73.030674846625772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7">
        <f t="shared" si="0"/>
        <v>43312.208333333328</v>
      </c>
      <c r="L28">
        <v>1535346000</v>
      </c>
      <c r="M28" s="7">
        <f t="shared" si="1"/>
        <v>43339.208333333328</v>
      </c>
      <c r="N28" t="b">
        <v>0</v>
      </c>
      <c r="O28" t="b">
        <v>0</v>
      </c>
      <c r="P28" t="s">
        <v>33</v>
      </c>
      <c r="Q28">
        <f t="shared" si="2"/>
        <v>-55686</v>
      </c>
      <c r="R28">
        <f t="shared" si="3"/>
        <v>35.009459459459457</v>
      </c>
      <c r="S28" t="s">
        <v>2039</v>
      </c>
      <c r="T28" t="s">
        <v>2040</v>
      </c>
    </row>
    <row r="29" spans="1:20" hidden="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7">
        <f t="shared" si="0"/>
        <v>42280.208333333328</v>
      </c>
      <c r="L29">
        <v>1444539600</v>
      </c>
      <c r="M29" s="7">
        <f t="shared" si="1"/>
        <v>42288.208333333328</v>
      </c>
      <c r="N29" t="b">
        <v>0</v>
      </c>
      <c r="O29" t="b">
        <v>0</v>
      </c>
      <c r="P29" t="s">
        <v>23</v>
      </c>
      <c r="Q29">
        <f t="shared" si="2"/>
        <v>-401</v>
      </c>
      <c r="R29">
        <f t="shared" si="3"/>
        <v>106.6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7">
        <f t="shared" si="0"/>
        <v>40218.25</v>
      </c>
      <c r="L30">
        <v>1267682400</v>
      </c>
      <c r="M30" s="7">
        <f t="shared" si="1"/>
        <v>40241.25</v>
      </c>
      <c r="N30" t="b">
        <v>0</v>
      </c>
      <c r="O30" t="b">
        <v>1</v>
      </c>
      <c r="P30" t="s">
        <v>33</v>
      </c>
      <c r="Q30">
        <f t="shared" si="2"/>
        <v>6835</v>
      </c>
      <c r="R30">
        <f t="shared" si="3"/>
        <v>61.997747747747745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7">
        <f t="shared" si="0"/>
        <v>43301.208333333328</v>
      </c>
      <c r="L31">
        <v>1535518800</v>
      </c>
      <c r="M31" s="7">
        <f t="shared" si="1"/>
        <v>43341.208333333328</v>
      </c>
      <c r="N31" t="b">
        <v>0</v>
      </c>
      <c r="O31" t="b">
        <v>0</v>
      </c>
      <c r="P31" t="s">
        <v>100</v>
      </c>
      <c r="Q31">
        <f t="shared" si="2"/>
        <v>105065</v>
      </c>
      <c r="R31">
        <f t="shared" si="3"/>
        <v>94.000622665006233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7">
        <f t="shared" si="0"/>
        <v>43609.208333333328</v>
      </c>
      <c r="L32">
        <v>1559106000</v>
      </c>
      <c r="M32" s="7">
        <f t="shared" si="1"/>
        <v>43614.208333333328</v>
      </c>
      <c r="N32" t="b">
        <v>0</v>
      </c>
      <c r="O32" t="b">
        <v>0</v>
      </c>
      <c r="P32" t="s">
        <v>71</v>
      </c>
      <c r="Q32">
        <f t="shared" si="2"/>
        <v>5455</v>
      </c>
      <c r="R32">
        <f t="shared" si="3"/>
        <v>112.05426356589147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7">
        <f t="shared" si="0"/>
        <v>42374.25</v>
      </c>
      <c r="L33">
        <v>1454392800</v>
      </c>
      <c r="M33" s="7">
        <f t="shared" si="1"/>
        <v>42402.25</v>
      </c>
      <c r="N33" t="b">
        <v>0</v>
      </c>
      <c r="O33" t="b">
        <v>0</v>
      </c>
      <c r="P33" t="s">
        <v>89</v>
      </c>
      <c r="Q33">
        <f t="shared" si="2"/>
        <v>7350</v>
      </c>
      <c r="R33">
        <f t="shared" si="3"/>
        <v>48.008849557522126</v>
      </c>
      <c r="S33" t="s">
        <v>2050</v>
      </c>
      <c r="T33" t="s">
        <v>2051</v>
      </c>
    </row>
    <row r="34" spans="1:20" hidden="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7">
        <f t="shared" si="0"/>
        <v>43110.25</v>
      </c>
      <c r="L34">
        <v>1517896800</v>
      </c>
      <c r="M34" s="7">
        <f t="shared" si="1"/>
        <v>43137.25</v>
      </c>
      <c r="N34" t="b">
        <v>0</v>
      </c>
      <c r="O34" t="b">
        <v>0</v>
      </c>
      <c r="P34" t="s">
        <v>42</v>
      </c>
      <c r="Q34">
        <f t="shared" si="2"/>
        <v>-13324</v>
      </c>
      <c r="R34">
        <f t="shared" si="3"/>
        <v>38.004334633723452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7">
        <f t="shared" si="0"/>
        <v>41917.208333333336</v>
      </c>
      <c r="L35">
        <v>1415685600</v>
      </c>
      <c r="M35" s="7">
        <f t="shared" si="1"/>
        <v>41954.25</v>
      </c>
      <c r="N35" t="b">
        <v>0</v>
      </c>
      <c r="O35" t="b">
        <v>0</v>
      </c>
      <c r="P35" t="s">
        <v>33</v>
      </c>
      <c r="Q35">
        <f t="shared" si="2"/>
        <v>139466</v>
      </c>
      <c r="R35">
        <f t="shared" si="3"/>
        <v>35.000184535892231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7">
        <f t="shared" si="0"/>
        <v>42817.208333333328</v>
      </c>
      <c r="L36">
        <v>1490677200</v>
      </c>
      <c r="M36" s="7">
        <f t="shared" si="1"/>
        <v>42822.208333333328</v>
      </c>
      <c r="N36" t="b">
        <v>0</v>
      </c>
      <c r="O36" t="b">
        <v>0</v>
      </c>
      <c r="P36" t="s">
        <v>42</v>
      </c>
      <c r="Q36">
        <f t="shared" si="2"/>
        <v>4725</v>
      </c>
      <c r="R36">
        <f t="shared" si="3"/>
        <v>85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7">
        <f t="shared" si="0"/>
        <v>43484.25</v>
      </c>
      <c r="L37">
        <v>1551506400</v>
      </c>
      <c r="M37" s="7">
        <f t="shared" si="1"/>
        <v>43526.25</v>
      </c>
      <c r="N37" t="b">
        <v>0</v>
      </c>
      <c r="O37" t="b">
        <v>1</v>
      </c>
      <c r="P37" t="s">
        <v>53</v>
      </c>
      <c r="Q37">
        <f t="shared" si="2"/>
        <v>63128</v>
      </c>
      <c r="R37">
        <f t="shared" si="3"/>
        <v>95.993893129770996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7">
        <f t="shared" si="0"/>
        <v>40600.25</v>
      </c>
      <c r="L38">
        <v>1300856400</v>
      </c>
      <c r="M38" s="7">
        <f t="shared" si="1"/>
        <v>40625.208333333336</v>
      </c>
      <c r="N38" t="b">
        <v>0</v>
      </c>
      <c r="O38" t="b">
        <v>0</v>
      </c>
      <c r="P38" t="s">
        <v>33</v>
      </c>
      <c r="Q38">
        <f t="shared" si="2"/>
        <v>401</v>
      </c>
      <c r="R38">
        <f t="shared" si="3"/>
        <v>68.8125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7">
        <f t="shared" si="0"/>
        <v>43744.208333333328</v>
      </c>
      <c r="L39">
        <v>1573192800</v>
      </c>
      <c r="M39" s="7">
        <f t="shared" si="1"/>
        <v>43777.25</v>
      </c>
      <c r="N39" t="b">
        <v>0</v>
      </c>
      <c r="O39" t="b">
        <v>1</v>
      </c>
      <c r="P39" t="s">
        <v>119</v>
      </c>
      <c r="Q39">
        <f t="shared" si="2"/>
        <v>3239</v>
      </c>
      <c r="R39">
        <f t="shared" si="3"/>
        <v>105.97196261682242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7">
        <f t="shared" si="0"/>
        <v>40469.208333333336</v>
      </c>
      <c r="L40">
        <v>1287810000</v>
      </c>
      <c r="M40" s="7">
        <f t="shared" si="1"/>
        <v>40474.208333333336</v>
      </c>
      <c r="N40" t="b">
        <v>0</v>
      </c>
      <c r="O40" t="b">
        <v>0</v>
      </c>
      <c r="P40" t="s">
        <v>122</v>
      </c>
      <c r="Q40">
        <f t="shared" si="2"/>
        <v>6985</v>
      </c>
      <c r="R40">
        <f t="shared" si="3"/>
        <v>75.261194029850742</v>
      </c>
      <c r="S40" t="s">
        <v>2054</v>
      </c>
      <c r="T40" t="s">
        <v>2055</v>
      </c>
    </row>
    <row r="41" spans="1:20" hidden="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7">
        <f t="shared" si="0"/>
        <v>41330.25</v>
      </c>
      <c r="L41">
        <v>1362978000</v>
      </c>
      <c r="M41" s="7">
        <f t="shared" si="1"/>
        <v>41344.208333333336</v>
      </c>
      <c r="N41" t="b">
        <v>0</v>
      </c>
      <c r="O41" t="b">
        <v>0</v>
      </c>
      <c r="P41" t="s">
        <v>33</v>
      </c>
      <c r="Q41">
        <f t="shared" si="2"/>
        <v>-4873</v>
      </c>
      <c r="R41">
        <f t="shared" si="3"/>
        <v>57.125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7">
        <f t="shared" si="0"/>
        <v>40334.208333333336</v>
      </c>
      <c r="L42">
        <v>1277355600</v>
      </c>
      <c r="M42" s="7">
        <f t="shared" si="1"/>
        <v>40353.208333333336</v>
      </c>
      <c r="N42" t="b">
        <v>0</v>
      </c>
      <c r="O42" t="b">
        <v>1</v>
      </c>
      <c r="P42" t="s">
        <v>65</v>
      </c>
      <c r="Q42">
        <f t="shared" si="2"/>
        <v>6078</v>
      </c>
      <c r="R42">
        <f t="shared" si="3"/>
        <v>75.141414141414145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7">
        <f t="shared" si="0"/>
        <v>41156.208333333336</v>
      </c>
      <c r="L43">
        <v>1348981200</v>
      </c>
      <c r="M43" s="7">
        <f t="shared" si="1"/>
        <v>41182.208333333336</v>
      </c>
      <c r="N43" t="b">
        <v>0</v>
      </c>
      <c r="O43" t="b">
        <v>1</v>
      </c>
      <c r="P43" t="s">
        <v>23</v>
      </c>
      <c r="Q43">
        <f t="shared" si="2"/>
        <v>6324</v>
      </c>
      <c r="R43">
        <f t="shared" si="3"/>
        <v>107.42342342342343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7">
        <f t="shared" si="0"/>
        <v>40728.208333333336</v>
      </c>
      <c r="L44">
        <v>1310533200</v>
      </c>
      <c r="M44" s="7">
        <f t="shared" si="1"/>
        <v>40737.208333333336</v>
      </c>
      <c r="N44" t="b">
        <v>0</v>
      </c>
      <c r="O44" t="b">
        <v>0</v>
      </c>
      <c r="P44" t="s">
        <v>17</v>
      </c>
      <c r="Q44">
        <f t="shared" si="2"/>
        <v>6191</v>
      </c>
      <c r="R44">
        <f t="shared" si="3"/>
        <v>35.995495495495497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7">
        <f t="shared" si="0"/>
        <v>41844.208333333336</v>
      </c>
      <c r="L45">
        <v>1407560400</v>
      </c>
      <c r="M45" s="7">
        <f t="shared" si="1"/>
        <v>41860.208333333336</v>
      </c>
      <c r="N45" t="b">
        <v>0</v>
      </c>
      <c r="O45" t="b">
        <v>0</v>
      </c>
      <c r="P45" t="s">
        <v>133</v>
      </c>
      <c r="Q45">
        <f t="shared" si="2"/>
        <v>77517</v>
      </c>
      <c r="R45">
        <f t="shared" si="3"/>
        <v>26.998873148744366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7">
        <f t="shared" si="0"/>
        <v>43541.208333333328</v>
      </c>
      <c r="L46">
        <v>1552885200</v>
      </c>
      <c r="M46" s="7">
        <f t="shared" si="1"/>
        <v>43542.208333333328</v>
      </c>
      <c r="N46" t="b">
        <v>0</v>
      </c>
      <c r="O46" t="b">
        <v>0</v>
      </c>
      <c r="P46" t="s">
        <v>119</v>
      </c>
      <c r="Q46">
        <f t="shared" si="2"/>
        <v>8941</v>
      </c>
      <c r="R46">
        <f t="shared" si="3"/>
        <v>107.56122448979592</v>
      </c>
      <c r="S46" t="s">
        <v>2047</v>
      </c>
      <c r="T46" t="s">
        <v>2053</v>
      </c>
    </row>
    <row r="47" spans="1:20" ht="31.5" hidden="1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7">
        <f t="shared" si="0"/>
        <v>42676.208333333328</v>
      </c>
      <c r="L47">
        <v>1479362400</v>
      </c>
      <c r="M47" s="7">
        <f t="shared" si="1"/>
        <v>42691.25</v>
      </c>
      <c r="N47" t="b">
        <v>0</v>
      </c>
      <c r="O47" t="b">
        <v>1</v>
      </c>
      <c r="P47" t="s">
        <v>33</v>
      </c>
      <c r="Q47">
        <f t="shared" si="2"/>
        <v>-4970</v>
      </c>
      <c r="R47">
        <f t="shared" si="3"/>
        <v>94.375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7">
        <f t="shared" si="0"/>
        <v>40367.208333333336</v>
      </c>
      <c r="L48">
        <v>1280552400</v>
      </c>
      <c r="M48" s="7">
        <f t="shared" si="1"/>
        <v>40390.208333333336</v>
      </c>
      <c r="N48" t="b">
        <v>0</v>
      </c>
      <c r="O48" t="b">
        <v>0</v>
      </c>
      <c r="P48" t="s">
        <v>23</v>
      </c>
      <c r="Q48">
        <f t="shared" si="2"/>
        <v>547</v>
      </c>
      <c r="R48">
        <f t="shared" si="3"/>
        <v>46.163043478260867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7">
        <f t="shared" si="0"/>
        <v>41727.208333333336</v>
      </c>
      <c r="L49">
        <v>1398661200</v>
      </c>
      <c r="M49" s="7">
        <f t="shared" si="1"/>
        <v>41757.208333333336</v>
      </c>
      <c r="N49" t="b">
        <v>0</v>
      </c>
      <c r="O49" t="b">
        <v>0</v>
      </c>
      <c r="P49" t="s">
        <v>33</v>
      </c>
      <c r="Q49">
        <f t="shared" si="2"/>
        <v>5629</v>
      </c>
      <c r="R49">
        <f t="shared" si="3"/>
        <v>47.845637583892618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7">
        <f t="shared" si="0"/>
        <v>42180.208333333328</v>
      </c>
      <c r="L50">
        <v>1436245200</v>
      </c>
      <c r="M50" s="7">
        <f t="shared" si="1"/>
        <v>42192.208333333328</v>
      </c>
      <c r="N50" t="b">
        <v>0</v>
      </c>
      <c r="O50" t="b">
        <v>0</v>
      </c>
      <c r="P50" t="s">
        <v>33</v>
      </c>
      <c r="Q50">
        <f t="shared" si="2"/>
        <v>95562</v>
      </c>
      <c r="R50">
        <f t="shared" si="3"/>
        <v>53.007815713698065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7">
        <f t="shared" si="0"/>
        <v>43758.208333333328</v>
      </c>
      <c r="L51">
        <v>1575439200</v>
      </c>
      <c r="M51" s="7">
        <f t="shared" si="1"/>
        <v>43803.25</v>
      </c>
      <c r="N51" t="b">
        <v>0</v>
      </c>
      <c r="O51" t="b">
        <v>0</v>
      </c>
      <c r="P51" t="s">
        <v>23</v>
      </c>
      <c r="Q51">
        <f t="shared" si="2"/>
        <v>6453</v>
      </c>
      <c r="R51">
        <f t="shared" si="3"/>
        <v>45.059405940594061</v>
      </c>
      <c r="S51" t="s">
        <v>2035</v>
      </c>
      <c r="T51" t="s">
        <v>2036</v>
      </c>
    </row>
    <row r="52" spans="1:20" ht="31.5" hidden="1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7">
        <f t="shared" si="0"/>
        <v>41487.208333333336</v>
      </c>
      <c r="L52">
        <v>1377752400</v>
      </c>
      <c r="M52" s="7">
        <f t="shared" si="1"/>
        <v>41515.208333333336</v>
      </c>
      <c r="N52" t="b">
        <v>0</v>
      </c>
      <c r="O52" t="b">
        <v>0</v>
      </c>
      <c r="P52" t="s">
        <v>148</v>
      </c>
      <c r="Q52">
        <f t="shared" si="2"/>
        <v>-98</v>
      </c>
      <c r="R52">
        <f t="shared" si="3"/>
        <v>2</v>
      </c>
      <c r="S52" t="s">
        <v>2035</v>
      </c>
      <c r="T52" t="s">
        <v>2057</v>
      </c>
    </row>
    <row r="53" spans="1:20" hidden="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7">
        <f t="shared" si="0"/>
        <v>40995.208333333336</v>
      </c>
      <c r="L53">
        <v>1334206800</v>
      </c>
      <c r="M53" s="7">
        <f t="shared" si="1"/>
        <v>41011.208333333336</v>
      </c>
      <c r="N53" t="b">
        <v>0</v>
      </c>
      <c r="O53" t="b">
        <v>1</v>
      </c>
      <c r="P53" t="s">
        <v>65</v>
      </c>
      <c r="Q53">
        <f t="shared" si="2"/>
        <v>-12857</v>
      </c>
      <c r="R53">
        <f t="shared" si="3"/>
        <v>99.006816632583508</v>
      </c>
      <c r="S53" t="s">
        <v>2037</v>
      </c>
      <c r="T53" t="s">
        <v>2046</v>
      </c>
    </row>
    <row r="54" spans="1:20" hidden="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7">
        <f t="shared" si="0"/>
        <v>40436.208333333336</v>
      </c>
      <c r="L54">
        <v>1284872400</v>
      </c>
      <c r="M54" s="7">
        <f t="shared" si="1"/>
        <v>40440.208333333336</v>
      </c>
      <c r="N54" t="b">
        <v>0</v>
      </c>
      <c r="O54" t="b">
        <v>0</v>
      </c>
      <c r="P54" t="s">
        <v>33</v>
      </c>
      <c r="Q54">
        <f t="shared" si="2"/>
        <v>-4741</v>
      </c>
      <c r="R54">
        <f t="shared" si="3"/>
        <v>32.786666666666669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7">
        <f t="shared" si="0"/>
        <v>41779.208333333336</v>
      </c>
      <c r="L55">
        <v>1403931600</v>
      </c>
      <c r="M55" s="7">
        <f t="shared" si="1"/>
        <v>41818.208333333336</v>
      </c>
      <c r="N55" t="b">
        <v>0</v>
      </c>
      <c r="O55" t="b">
        <v>0</v>
      </c>
      <c r="P55" t="s">
        <v>53</v>
      </c>
      <c r="Q55">
        <f t="shared" si="2"/>
        <v>3556</v>
      </c>
      <c r="R55">
        <f t="shared" si="3"/>
        <v>59.119617224880386</v>
      </c>
      <c r="S55" t="s">
        <v>2041</v>
      </c>
      <c r="T55" t="s">
        <v>2044</v>
      </c>
    </row>
    <row r="56" spans="1:20" ht="31.5" hidden="1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7">
        <f t="shared" si="0"/>
        <v>43170.25</v>
      </c>
      <c r="L56">
        <v>1521262800</v>
      </c>
      <c r="M56" s="7">
        <f t="shared" si="1"/>
        <v>43176.208333333328</v>
      </c>
      <c r="N56" t="b">
        <v>0</v>
      </c>
      <c r="O56" t="b">
        <v>0</v>
      </c>
      <c r="P56" t="s">
        <v>65</v>
      </c>
      <c r="Q56">
        <f t="shared" si="2"/>
        <v>-608</v>
      </c>
      <c r="R56">
        <f t="shared" si="3"/>
        <v>44.93333333333333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7">
        <f t="shared" si="0"/>
        <v>43311.208333333328</v>
      </c>
      <c r="L57">
        <v>1533358800</v>
      </c>
      <c r="M57" s="7">
        <f t="shared" si="1"/>
        <v>43316.208333333328</v>
      </c>
      <c r="N57" t="b">
        <v>0</v>
      </c>
      <c r="O57" t="b">
        <v>0</v>
      </c>
      <c r="P57" t="s">
        <v>159</v>
      </c>
      <c r="Q57">
        <f t="shared" si="2"/>
        <v>5146</v>
      </c>
      <c r="R57">
        <f t="shared" si="3"/>
        <v>89.664122137404576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7">
        <f t="shared" si="0"/>
        <v>42014.25</v>
      </c>
      <c r="L58">
        <v>1421474400</v>
      </c>
      <c r="M58" s="7">
        <f t="shared" si="1"/>
        <v>42021.25</v>
      </c>
      <c r="N58" t="b">
        <v>0</v>
      </c>
      <c r="O58" t="b">
        <v>0</v>
      </c>
      <c r="P58" t="s">
        <v>65</v>
      </c>
      <c r="Q58">
        <f t="shared" si="2"/>
        <v>3493</v>
      </c>
      <c r="R58">
        <f t="shared" si="3"/>
        <v>70.079268292682926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7">
        <f t="shared" si="0"/>
        <v>42979.208333333328</v>
      </c>
      <c r="L59">
        <v>1505278800</v>
      </c>
      <c r="M59" s="7">
        <f t="shared" si="1"/>
        <v>42991.208333333328</v>
      </c>
      <c r="N59" t="b">
        <v>0</v>
      </c>
      <c r="O59" t="b">
        <v>0</v>
      </c>
      <c r="P59" t="s">
        <v>89</v>
      </c>
      <c r="Q59">
        <f t="shared" si="2"/>
        <v>3343</v>
      </c>
      <c r="R59">
        <f t="shared" si="3"/>
        <v>31.059701492537314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7">
        <f t="shared" si="0"/>
        <v>42268.208333333328</v>
      </c>
      <c r="L60">
        <v>1443934800</v>
      </c>
      <c r="M60" s="7">
        <f t="shared" si="1"/>
        <v>42281.208333333328</v>
      </c>
      <c r="N60" t="b">
        <v>0</v>
      </c>
      <c r="O60" t="b">
        <v>0</v>
      </c>
      <c r="P60" t="s">
        <v>33</v>
      </c>
      <c r="Q60">
        <f t="shared" si="2"/>
        <v>3432</v>
      </c>
      <c r="R60">
        <f t="shared" si="3"/>
        <v>29.061611374407583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7">
        <f t="shared" si="0"/>
        <v>42898.208333333328</v>
      </c>
      <c r="L61">
        <v>1498539600</v>
      </c>
      <c r="M61" s="7">
        <f t="shared" si="1"/>
        <v>42913.208333333328</v>
      </c>
      <c r="N61" t="b">
        <v>0</v>
      </c>
      <c r="O61" t="b">
        <v>1</v>
      </c>
      <c r="P61" t="s">
        <v>33</v>
      </c>
      <c r="Q61">
        <f t="shared" si="2"/>
        <v>2451</v>
      </c>
      <c r="R61">
        <f t="shared" si="3"/>
        <v>30.0859375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7">
        <f t="shared" si="0"/>
        <v>41107.208333333336</v>
      </c>
      <c r="L62">
        <v>1342760400</v>
      </c>
      <c r="M62" s="7">
        <f t="shared" si="1"/>
        <v>41110.208333333336</v>
      </c>
      <c r="N62" t="b">
        <v>0</v>
      </c>
      <c r="O62" t="b">
        <v>0</v>
      </c>
      <c r="P62" t="s">
        <v>33</v>
      </c>
      <c r="Q62">
        <f t="shared" si="2"/>
        <v>41797</v>
      </c>
      <c r="R62">
        <f t="shared" si="3"/>
        <v>84.998125000000002</v>
      </c>
      <c r="S62" t="s">
        <v>2039</v>
      </c>
      <c r="T62" t="s">
        <v>2040</v>
      </c>
    </row>
    <row r="63" spans="1:20" ht="31.5" hidden="1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7">
        <f t="shared" si="0"/>
        <v>40595.25</v>
      </c>
      <c r="L63">
        <v>1301720400</v>
      </c>
      <c r="M63" s="7">
        <f t="shared" si="1"/>
        <v>40635.208333333336</v>
      </c>
      <c r="N63" t="b">
        <v>0</v>
      </c>
      <c r="O63" t="b">
        <v>0</v>
      </c>
      <c r="P63" t="s">
        <v>33</v>
      </c>
      <c r="Q63">
        <f t="shared" si="2"/>
        <v>-14450</v>
      </c>
      <c r="R63">
        <f t="shared" si="3"/>
        <v>82.001775410563695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7">
        <f t="shared" si="0"/>
        <v>42160.208333333328</v>
      </c>
      <c r="L64">
        <v>1433566800</v>
      </c>
      <c r="M64" s="7">
        <f t="shared" si="1"/>
        <v>42161.208333333328</v>
      </c>
      <c r="N64" t="b">
        <v>0</v>
      </c>
      <c r="O64" t="b">
        <v>0</v>
      </c>
      <c r="P64" t="s">
        <v>28</v>
      </c>
      <c r="Q64">
        <f t="shared" si="2"/>
        <v>12452</v>
      </c>
      <c r="R64">
        <f t="shared" si="3"/>
        <v>58.040160642570278</v>
      </c>
      <c r="S64" t="s">
        <v>2037</v>
      </c>
      <c r="T64" t="s">
        <v>2038</v>
      </c>
    </row>
    <row r="65" spans="1:20" hidden="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7">
        <f t="shared" si="0"/>
        <v>42853.208333333328</v>
      </c>
      <c r="L65">
        <v>1493874000</v>
      </c>
      <c r="M65" s="7">
        <f t="shared" si="1"/>
        <v>42859.208333333328</v>
      </c>
      <c r="N65" t="b">
        <v>0</v>
      </c>
      <c r="O65" t="b">
        <v>0</v>
      </c>
      <c r="P65" t="s">
        <v>33</v>
      </c>
      <c r="Q65">
        <f t="shared" si="2"/>
        <v>-4143</v>
      </c>
      <c r="R65">
        <f t="shared" si="3"/>
        <v>111.4</v>
      </c>
      <c r="S65" t="s">
        <v>2039</v>
      </c>
      <c r="T65" t="s">
        <v>2040</v>
      </c>
    </row>
    <row r="66" spans="1:20" hidden="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7">
        <f t="shared" ref="K66:K129" si="4">(((J66/60)/60)/24)+DATE(1970,1,1)</f>
        <v>43283.208333333328</v>
      </c>
      <c r="L66">
        <v>1531803600</v>
      </c>
      <c r="M66" s="7">
        <f t="shared" ref="M66:M129" si="5">(((L66/60)/60)/24)+DATE(1970,1,1)</f>
        <v>43298.208333333328</v>
      </c>
      <c r="N66" t="b">
        <v>0</v>
      </c>
      <c r="O66" t="b">
        <v>1</v>
      </c>
      <c r="P66" t="s">
        <v>28</v>
      </c>
      <c r="Q66">
        <f t="shared" ref="Q66:Q129" si="6">E66-D66</f>
        <v>-66</v>
      </c>
      <c r="R66">
        <f t="shared" ref="R66:R129" si="7">E66/G66</f>
        <v>71.94736842105263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7">
        <f t="shared" si="4"/>
        <v>40570.25</v>
      </c>
      <c r="L67">
        <v>1296712800</v>
      </c>
      <c r="M67" s="7">
        <f t="shared" si="5"/>
        <v>40577.25</v>
      </c>
      <c r="N67" t="b">
        <v>0</v>
      </c>
      <c r="O67" t="b">
        <v>0</v>
      </c>
      <c r="P67" t="s">
        <v>33</v>
      </c>
      <c r="Q67">
        <f t="shared" si="6"/>
        <v>8305</v>
      </c>
      <c r="R67">
        <f t="shared" si="7"/>
        <v>61.038135593220339</v>
      </c>
      <c r="S67" t="s">
        <v>2039</v>
      </c>
      <c r="T67" t="s">
        <v>2040</v>
      </c>
    </row>
    <row r="68" spans="1:20" hidden="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7">
        <f t="shared" si="4"/>
        <v>42102.208333333328</v>
      </c>
      <c r="L68">
        <v>1428901200</v>
      </c>
      <c r="M68" s="7">
        <f t="shared" si="5"/>
        <v>42107.208333333328</v>
      </c>
      <c r="N68" t="b">
        <v>0</v>
      </c>
      <c r="O68" t="b">
        <v>1</v>
      </c>
      <c r="P68" t="s">
        <v>33</v>
      </c>
      <c r="Q68">
        <f t="shared" si="6"/>
        <v>-1593</v>
      </c>
      <c r="R68">
        <f t="shared" si="7"/>
        <v>108.91666666666667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7">
        <f t="shared" si="4"/>
        <v>40203.25</v>
      </c>
      <c r="L69">
        <v>1264831200</v>
      </c>
      <c r="M69" s="7">
        <f t="shared" si="5"/>
        <v>40208.25</v>
      </c>
      <c r="N69" t="b">
        <v>0</v>
      </c>
      <c r="O69" t="b">
        <v>1</v>
      </c>
      <c r="P69" t="s">
        <v>65</v>
      </c>
      <c r="Q69">
        <f t="shared" si="6"/>
        <v>45292</v>
      </c>
      <c r="R69">
        <f t="shared" si="7"/>
        <v>29.001722017220171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7">
        <f t="shared" si="4"/>
        <v>42943.208333333328</v>
      </c>
      <c r="L70">
        <v>1505192400</v>
      </c>
      <c r="M70" s="7">
        <f t="shared" si="5"/>
        <v>42990.208333333328</v>
      </c>
      <c r="N70" t="b">
        <v>0</v>
      </c>
      <c r="O70" t="b">
        <v>1</v>
      </c>
      <c r="P70" t="s">
        <v>33</v>
      </c>
      <c r="Q70">
        <f t="shared" si="6"/>
        <v>8808</v>
      </c>
      <c r="R70">
        <f t="shared" si="7"/>
        <v>58.975609756097562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7">
        <f t="shared" si="4"/>
        <v>40531.25</v>
      </c>
      <c r="L71">
        <v>1295676000</v>
      </c>
      <c r="M71" s="7">
        <f t="shared" si="5"/>
        <v>40565.25</v>
      </c>
      <c r="N71" t="b">
        <v>0</v>
      </c>
      <c r="O71" t="b">
        <v>0</v>
      </c>
      <c r="P71" t="s">
        <v>33</v>
      </c>
      <c r="Q71">
        <f t="shared" si="6"/>
        <v>-5999</v>
      </c>
      <c r="R71">
        <f t="shared" si="7"/>
        <v>111.82352941176471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7">
        <f t="shared" si="4"/>
        <v>40484.208333333336</v>
      </c>
      <c r="L72">
        <v>1292911200</v>
      </c>
      <c r="M72" s="7">
        <f t="shared" si="5"/>
        <v>40533.25</v>
      </c>
      <c r="N72" t="b">
        <v>0</v>
      </c>
      <c r="O72" t="b">
        <v>1</v>
      </c>
      <c r="P72" t="s">
        <v>33</v>
      </c>
      <c r="Q72">
        <f t="shared" si="6"/>
        <v>30389</v>
      </c>
      <c r="R72">
        <f t="shared" si="7"/>
        <v>63.995555555555555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7">
        <f t="shared" si="4"/>
        <v>43799.25</v>
      </c>
      <c r="L73">
        <v>1575439200</v>
      </c>
      <c r="M73" s="7">
        <f t="shared" si="5"/>
        <v>43803.25</v>
      </c>
      <c r="N73" t="b">
        <v>0</v>
      </c>
      <c r="O73" t="b">
        <v>0</v>
      </c>
      <c r="P73" t="s">
        <v>33</v>
      </c>
      <c r="Q73">
        <f t="shared" si="6"/>
        <v>484</v>
      </c>
      <c r="R73">
        <f t="shared" si="7"/>
        <v>85.315789473684205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7">
        <f t="shared" si="4"/>
        <v>42186.208333333328</v>
      </c>
      <c r="L74">
        <v>1438837200</v>
      </c>
      <c r="M74" s="7">
        <f t="shared" si="5"/>
        <v>42222.208333333328</v>
      </c>
      <c r="N74" t="b">
        <v>0</v>
      </c>
      <c r="O74" t="b">
        <v>0</v>
      </c>
      <c r="P74" t="s">
        <v>71</v>
      </c>
      <c r="Q74">
        <f t="shared" si="6"/>
        <v>3422</v>
      </c>
      <c r="R74">
        <f t="shared" si="7"/>
        <v>74.481481481481481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7">
        <f t="shared" si="4"/>
        <v>42701.25</v>
      </c>
      <c r="L75">
        <v>1480485600</v>
      </c>
      <c r="M75" s="7">
        <f t="shared" si="5"/>
        <v>42704.25</v>
      </c>
      <c r="N75" t="b">
        <v>0</v>
      </c>
      <c r="O75" t="b">
        <v>0</v>
      </c>
      <c r="P75" t="s">
        <v>159</v>
      </c>
      <c r="Q75">
        <f t="shared" si="6"/>
        <v>7853</v>
      </c>
      <c r="R75">
        <f t="shared" si="7"/>
        <v>105.14772727272727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7">
        <f t="shared" si="4"/>
        <v>42456.208333333328</v>
      </c>
      <c r="L76">
        <v>1459141200</v>
      </c>
      <c r="M76" s="7">
        <f t="shared" si="5"/>
        <v>42457.208333333328</v>
      </c>
      <c r="N76" t="b">
        <v>0</v>
      </c>
      <c r="O76" t="b">
        <v>0</v>
      </c>
      <c r="P76" t="s">
        <v>148</v>
      </c>
      <c r="Q76">
        <f t="shared" si="6"/>
        <v>876</v>
      </c>
      <c r="R76">
        <f t="shared" si="7"/>
        <v>56.188235294117646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7">
        <f t="shared" si="4"/>
        <v>43296.208333333328</v>
      </c>
      <c r="L77">
        <v>1532322000</v>
      </c>
      <c r="M77" s="7">
        <f t="shared" si="5"/>
        <v>43304.208333333328</v>
      </c>
      <c r="N77" t="b">
        <v>0</v>
      </c>
      <c r="O77" t="b">
        <v>0</v>
      </c>
      <c r="P77" t="s">
        <v>122</v>
      </c>
      <c r="Q77">
        <f t="shared" si="6"/>
        <v>4906</v>
      </c>
      <c r="R77">
        <f t="shared" si="7"/>
        <v>85.917647058823533</v>
      </c>
      <c r="S77" t="s">
        <v>2054</v>
      </c>
      <c r="T77" t="s">
        <v>2055</v>
      </c>
    </row>
    <row r="78" spans="1:20" hidden="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7">
        <f t="shared" si="4"/>
        <v>42027.25</v>
      </c>
      <c r="L78">
        <v>1426222800</v>
      </c>
      <c r="M78" s="7">
        <f t="shared" si="5"/>
        <v>42076.208333333328</v>
      </c>
      <c r="N78" t="b">
        <v>1</v>
      </c>
      <c r="O78" t="b">
        <v>1</v>
      </c>
      <c r="P78" t="s">
        <v>33</v>
      </c>
      <c r="Q78">
        <f t="shared" si="6"/>
        <v>-26907</v>
      </c>
      <c r="R78">
        <f t="shared" si="7"/>
        <v>57.00296912114014</v>
      </c>
      <c r="S78" t="s">
        <v>2039</v>
      </c>
      <c r="T78" t="s">
        <v>2040</v>
      </c>
    </row>
    <row r="79" spans="1:20" hidden="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7">
        <f t="shared" si="4"/>
        <v>40448.208333333336</v>
      </c>
      <c r="L79">
        <v>1286773200</v>
      </c>
      <c r="M79" s="7">
        <f t="shared" si="5"/>
        <v>40462.208333333336</v>
      </c>
      <c r="N79" t="b">
        <v>0</v>
      </c>
      <c r="O79" t="b">
        <v>1</v>
      </c>
      <c r="P79" t="s">
        <v>71</v>
      </c>
      <c r="Q79">
        <f t="shared" si="6"/>
        <v>-5040</v>
      </c>
      <c r="R79">
        <f t="shared" si="7"/>
        <v>79.642857142857139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7">
        <f t="shared" si="4"/>
        <v>43206.208333333328</v>
      </c>
      <c r="L80">
        <v>1523941200</v>
      </c>
      <c r="M80" s="7">
        <f t="shared" si="5"/>
        <v>43207.208333333328</v>
      </c>
      <c r="N80" t="b">
        <v>0</v>
      </c>
      <c r="O80" t="b">
        <v>0</v>
      </c>
      <c r="P80" t="s">
        <v>206</v>
      </c>
      <c r="Q80">
        <f t="shared" si="6"/>
        <v>9036</v>
      </c>
      <c r="R80">
        <f t="shared" si="7"/>
        <v>41.018181818181816</v>
      </c>
      <c r="S80" t="s">
        <v>2047</v>
      </c>
      <c r="T80" t="s">
        <v>2059</v>
      </c>
    </row>
    <row r="81" spans="1:20" hidden="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7">
        <f t="shared" si="4"/>
        <v>43267.208333333328</v>
      </c>
      <c r="L81">
        <v>1529557200</v>
      </c>
      <c r="M81" s="7">
        <f t="shared" si="5"/>
        <v>43272.208333333328</v>
      </c>
      <c r="N81" t="b">
        <v>0</v>
      </c>
      <c r="O81" t="b">
        <v>0</v>
      </c>
      <c r="P81" t="s">
        <v>33</v>
      </c>
      <c r="Q81">
        <f t="shared" si="6"/>
        <v>-17572</v>
      </c>
      <c r="R81">
        <f t="shared" si="7"/>
        <v>48.004773269689736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7">
        <f t="shared" si="4"/>
        <v>42976.208333333328</v>
      </c>
      <c r="L82">
        <v>1506574800</v>
      </c>
      <c r="M82" s="7">
        <f t="shared" si="5"/>
        <v>43006.208333333328</v>
      </c>
      <c r="N82" t="b">
        <v>0</v>
      </c>
      <c r="O82" t="b">
        <v>0</v>
      </c>
      <c r="P82" t="s">
        <v>89</v>
      </c>
      <c r="Q82">
        <f t="shared" si="6"/>
        <v>5912</v>
      </c>
      <c r="R82">
        <f t="shared" si="7"/>
        <v>55.212598425196852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7">
        <f t="shared" si="4"/>
        <v>43062.25</v>
      </c>
      <c r="L83">
        <v>1513576800</v>
      </c>
      <c r="M83" s="7">
        <f t="shared" si="5"/>
        <v>43087.25</v>
      </c>
      <c r="N83" t="b">
        <v>0</v>
      </c>
      <c r="O83" t="b">
        <v>0</v>
      </c>
      <c r="P83" t="s">
        <v>23</v>
      </c>
      <c r="Q83">
        <f t="shared" si="6"/>
        <v>21057</v>
      </c>
      <c r="R83">
        <f t="shared" si="7"/>
        <v>92.109489051094897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7">
        <f t="shared" si="4"/>
        <v>43482.25</v>
      </c>
      <c r="L84">
        <v>1548309600</v>
      </c>
      <c r="M84" s="7">
        <f t="shared" si="5"/>
        <v>43489.25</v>
      </c>
      <c r="N84" t="b">
        <v>0</v>
      </c>
      <c r="O84" t="b">
        <v>1</v>
      </c>
      <c r="P84" t="s">
        <v>89</v>
      </c>
      <c r="Q84">
        <f t="shared" si="6"/>
        <v>13973</v>
      </c>
      <c r="R84">
        <f t="shared" si="7"/>
        <v>83.183333333333337</v>
      </c>
      <c r="S84" t="s">
        <v>2050</v>
      </c>
      <c r="T84" t="s">
        <v>2051</v>
      </c>
    </row>
    <row r="85" spans="1:20" hidden="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7">
        <f t="shared" si="4"/>
        <v>42579.208333333328</v>
      </c>
      <c r="L85">
        <v>1471582800</v>
      </c>
      <c r="M85" s="7">
        <f t="shared" si="5"/>
        <v>42601.208333333328</v>
      </c>
      <c r="N85" t="b">
        <v>0</v>
      </c>
      <c r="O85" t="b">
        <v>0</v>
      </c>
      <c r="P85" t="s">
        <v>50</v>
      </c>
      <c r="Q85">
        <f t="shared" si="6"/>
        <v>-66404</v>
      </c>
      <c r="R85">
        <f t="shared" si="7"/>
        <v>39.996000000000002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7">
        <f t="shared" si="4"/>
        <v>41118.208333333336</v>
      </c>
      <c r="L86">
        <v>1344315600</v>
      </c>
      <c r="M86" s="7">
        <f t="shared" si="5"/>
        <v>41128.208333333336</v>
      </c>
      <c r="N86" t="b">
        <v>0</v>
      </c>
      <c r="O86" t="b">
        <v>0</v>
      </c>
      <c r="P86" t="s">
        <v>65</v>
      </c>
      <c r="Q86">
        <f t="shared" si="6"/>
        <v>10164</v>
      </c>
      <c r="R86">
        <f t="shared" si="7"/>
        <v>111.1336898395722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7">
        <f t="shared" si="4"/>
        <v>40797.208333333336</v>
      </c>
      <c r="L87">
        <v>1316408400</v>
      </c>
      <c r="M87" s="7">
        <f t="shared" si="5"/>
        <v>40805.208333333336</v>
      </c>
      <c r="N87" t="b">
        <v>0</v>
      </c>
      <c r="O87" t="b">
        <v>0</v>
      </c>
      <c r="P87" t="s">
        <v>60</v>
      </c>
      <c r="Q87">
        <f t="shared" si="6"/>
        <v>1530</v>
      </c>
      <c r="R87">
        <f t="shared" si="7"/>
        <v>90.563380281690144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7">
        <f t="shared" si="4"/>
        <v>42128.208333333328</v>
      </c>
      <c r="L88">
        <v>1431838800</v>
      </c>
      <c r="M88" s="7">
        <f t="shared" si="5"/>
        <v>42141.208333333328</v>
      </c>
      <c r="N88" t="b">
        <v>1</v>
      </c>
      <c r="O88" t="b">
        <v>0</v>
      </c>
      <c r="P88" t="s">
        <v>33</v>
      </c>
      <c r="Q88">
        <f t="shared" si="6"/>
        <v>5005</v>
      </c>
      <c r="R88">
        <f t="shared" si="7"/>
        <v>61.108374384236456</v>
      </c>
      <c r="S88" t="s">
        <v>2039</v>
      </c>
      <c r="T88" t="s">
        <v>2040</v>
      </c>
    </row>
    <row r="89" spans="1:20" ht="31.5" hidden="1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7">
        <f t="shared" si="4"/>
        <v>40610.25</v>
      </c>
      <c r="L89">
        <v>1300510800</v>
      </c>
      <c r="M89" s="7">
        <f t="shared" si="5"/>
        <v>40621.208333333336</v>
      </c>
      <c r="N89" t="b">
        <v>0</v>
      </c>
      <c r="O89" t="b">
        <v>1</v>
      </c>
      <c r="P89" t="s">
        <v>23</v>
      </c>
      <c r="Q89">
        <f t="shared" si="6"/>
        <v>-75460</v>
      </c>
      <c r="R89">
        <f t="shared" si="7"/>
        <v>83.022941970310384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7">
        <f t="shared" si="4"/>
        <v>42110.208333333328</v>
      </c>
      <c r="L90">
        <v>1431061200</v>
      </c>
      <c r="M90" s="7">
        <f t="shared" si="5"/>
        <v>42132.208333333328</v>
      </c>
      <c r="N90" t="b">
        <v>0</v>
      </c>
      <c r="O90" t="b">
        <v>0</v>
      </c>
      <c r="P90" t="s">
        <v>206</v>
      </c>
      <c r="Q90">
        <f t="shared" si="6"/>
        <v>7716</v>
      </c>
      <c r="R90">
        <f t="shared" si="7"/>
        <v>110.76106194690266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7">
        <f t="shared" si="4"/>
        <v>40283.208333333336</v>
      </c>
      <c r="L91">
        <v>1271480400</v>
      </c>
      <c r="M91" s="7">
        <f t="shared" si="5"/>
        <v>40285.208333333336</v>
      </c>
      <c r="N91" t="b">
        <v>0</v>
      </c>
      <c r="O91" t="b">
        <v>0</v>
      </c>
      <c r="P91" t="s">
        <v>33</v>
      </c>
      <c r="Q91">
        <f t="shared" si="6"/>
        <v>5188</v>
      </c>
      <c r="R91">
        <f t="shared" si="7"/>
        <v>89.458333333333329</v>
      </c>
      <c r="S91" t="s">
        <v>2039</v>
      </c>
      <c r="T91" t="s">
        <v>2040</v>
      </c>
    </row>
    <row r="92" spans="1:20" hidden="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7">
        <f t="shared" si="4"/>
        <v>42425.25</v>
      </c>
      <c r="L92">
        <v>1456380000</v>
      </c>
      <c r="M92" s="7">
        <f t="shared" si="5"/>
        <v>42425.25</v>
      </c>
      <c r="N92" t="b">
        <v>0</v>
      </c>
      <c r="O92" t="b">
        <v>1</v>
      </c>
      <c r="P92" t="s">
        <v>33</v>
      </c>
      <c r="Q92">
        <f t="shared" si="6"/>
        <v>-1668</v>
      </c>
      <c r="R92">
        <f t="shared" si="7"/>
        <v>57.849056603773583</v>
      </c>
      <c r="S92" t="s">
        <v>2039</v>
      </c>
      <c r="T92" t="s">
        <v>2040</v>
      </c>
    </row>
    <row r="93" spans="1:20" hidden="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7">
        <f t="shared" si="4"/>
        <v>42588.208333333328</v>
      </c>
      <c r="L93">
        <v>1472878800</v>
      </c>
      <c r="M93" s="7">
        <f t="shared" si="5"/>
        <v>42616.208333333328</v>
      </c>
      <c r="N93" t="b">
        <v>0</v>
      </c>
      <c r="O93" t="b">
        <v>0</v>
      </c>
      <c r="P93" t="s">
        <v>206</v>
      </c>
      <c r="Q93">
        <f t="shared" si="6"/>
        <v>-79612</v>
      </c>
      <c r="R93">
        <f t="shared" si="7"/>
        <v>109.99705449189985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7">
        <f t="shared" si="4"/>
        <v>40352.208333333336</v>
      </c>
      <c r="L94">
        <v>1277355600</v>
      </c>
      <c r="M94" s="7">
        <f t="shared" si="5"/>
        <v>40353.208333333336</v>
      </c>
      <c r="N94" t="b">
        <v>0</v>
      </c>
      <c r="O94" t="b">
        <v>1</v>
      </c>
      <c r="P94" t="s">
        <v>89</v>
      </c>
      <c r="Q94">
        <f t="shared" si="6"/>
        <v>31775</v>
      </c>
      <c r="R94">
        <f t="shared" si="7"/>
        <v>103.96586345381526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7">
        <f t="shared" si="4"/>
        <v>41202.208333333336</v>
      </c>
      <c r="L95">
        <v>1351054800</v>
      </c>
      <c r="M95" s="7">
        <f t="shared" si="5"/>
        <v>41206.208333333336</v>
      </c>
      <c r="N95" t="b">
        <v>0</v>
      </c>
      <c r="O95" t="b">
        <v>1</v>
      </c>
      <c r="P95" t="s">
        <v>33</v>
      </c>
      <c r="Q95">
        <f t="shared" si="6"/>
        <v>-42923</v>
      </c>
      <c r="R95">
        <f t="shared" si="7"/>
        <v>107.99508196721311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7">
        <f t="shared" si="4"/>
        <v>43562.208333333328</v>
      </c>
      <c r="L96">
        <v>1555563600</v>
      </c>
      <c r="M96" s="7">
        <f t="shared" si="5"/>
        <v>43573.208333333328</v>
      </c>
      <c r="N96" t="b">
        <v>0</v>
      </c>
      <c r="O96" t="b">
        <v>0</v>
      </c>
      <c r="P96" t="s">
        <v>28</v>
      </c>
      <c r="Q96">
        <f t="shared" si="6"/>
        <v>5907</v>
      </c>
      <c r="R96">
        <f t="shared" si="7"/>
        <v>48.927777777777777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7">
        <f t="shared" si="4"/>
        <v>43752.208333333328</v>
      </c>
      <c r="L97">
        <v>1571634000</v>
      </c>
      <c r="M97" s="7">
        <f t="shared" si="5"/>
        <v>43759.208333333328</v>
      </c>
      <c r="N97" t="b">
        <v>0</v>
      </c>
      <c r="O97" t="b">
        <v>0</v>
      </c>
      <c r="P97" t="s">
        <v>42</v>
      </c>
      <c r="Q97">
        <f t="shared" si="6"/>
        <v>117</v>
      </c>
      <c r="R97">
        <f t="shared" si="7"/>
        <v>37.666666666666664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7">
        <f t="shared" si="4"/>
        <v>40612.25</v>
      </c>
      <c r="L98">
        <v>1300856400</v>
      </c>
      <c r="M98" s="7">
        <f t="shared" si="5"/>
        <v>40625.208333333336</v>
      </c>
      <c r="N98" t="b">
        <v>0</v>
      </c>
      <c r="O98" t="b">
        <v>0</v>
      </c>
      <c r="P98" t="s">
        <v>33</v>
      </c>
      <c r="Q98">
        <f t="shared" si="6"/>
        <v>81813</v>
      </c>
      <c r="R98">
        <f t="shared" si="7"/>
        <v>64.999141999141997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7">
        <f t="shared" si="4"/>
        <v>42180.208333333328</v>
      </c>
      <c r="L99">
        <v>1439874000</v>
      </c>
      <c r="M99" s="7">
        <f t="shared" si="5"/>
        <v>42234.208333333328</v>
      </c>
      <c r="N99" t="b">
        <v>0</v>
      </c>
      <c r="O99" t="b">
        <v>0</v>
      </c>
      <c r="P99" t="s">
        <v>17</v>
      </c>
      <c r="Q99">
        <f t="shared" si="6"/>
        <v>10747</v>
      </c>
      <c r="R99">
        <f t="shared" si="7"/>
        <v>106.61061946902655</v>
      </c>
      <c r="S99" t="s">
        <v>2033</v>
      </c>
      <c r="T99" t="s">
        <v>2034</v>
      </c>
    </row>
    <row r="100" spans="1:20" hidden="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7">
        <f t="shared" si="4"/>
        <v>42212.208333333328</v>
      </c>
      <c r="L100">
        <v>1438318800</v>
      </c>
      <c r="M100" s="7">
        <f t="shared" si="5"/>
        <v>42216.208333333328</v>
      </c>
      <c r="N100" t="b">
        <v>0</v>
      </c>
      <c r="O100" t="b">
        <v>0</v>
      </c>
      <c r="P100" t="s">
        <v>89</v>
      </c>
      <c r="Q100">
        <f t="shared" si="6"/>
        <v>-64849</v>
      </c>
      <c r="R100">
        <f t="shared" si="7"/>
        <v>27.009016393442622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7">
        <f t="shared" si="4"/>
        <v>41968.25</v>
      </c>
      <c r="L101">
        <v>1419400800</v>
      </c>
      <c r="M101" s="7">
        <f t="shared" si="5"/>
        <v>41997.25</v>
      </c>
      <c r="N101" t="b">
        <v>0</v>
      </c>
      <c r="O101" t="b">
        <v>0</v>
      </c>
      <c r="P101" t="s">
        <v>33</v>
      </c>
      <c r="Q101">
        <f t="shared" si="6"/>
        <v>7351</v>
      </c>
      <c r="R101">
        <f t="shared" si="7"/>
        <v>91.16463414634147</v>
      </c>
      <c r="S101" t="s">
        <v>2039</v>
      </c>
      <c r="T101" t="s">
        <v>2040</v>
      </c>
    </row>
    <row r="102" spans="1:20" hidden="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7">
        <f t="shared" si="4"/>
        <v>40835.208333333336</v>
      </c>
      <c r="L102">
        <v>1320555600</v>
      </c>
      <c r="M102" s="7">
        <f t="shared" si="5"/>
        <v>40853.208333333336</v>
      </c>
      <c r="N102" t="b">
        <v>0</v>
      </c>
      <c r="O102" t="b">
        <v>0</v>
      </c>
      <c r="P102" t="s">
        <v>33</v>
      </c>
      <c r="Q102">
        <f t="shared" si="6"/>
        <v>-99</v>
      </c>
      <c r="R102">
        <f t="shared" si="7"/>
        <v>1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7">
        <f t="shared" si="4"/>
        <v>42056.25</v>
      </c>
      <c r="L103">
        <v>1425103200</v>
      </c>
      <c r="M103" s="7">
        <f t="shared" si="5"/>
        <v>42063.25</v>
      </c>
      <c r="N103" t="b">
        <v>0</v>
      </c>
      <c r="O103" t="b">
        <v>1</v>
      </c>
      <c r="P103" t="s">
        <v>50</v>
      </c>
      <c r="Q103">
        <f t="shared" si="6"/>
        <v>8293</v>
      </c>
      <c r="R103">
        <f t="shared" si="7"/>
        <v>56.054878048780488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7">
        <f t="shared" si="4"/>
        <v>43234.208333333328</v>
      </c>
      <c r="L104">
        <v>1526878800</v>
      </c>
      <c r="M104" s="7">
        <f t="shared" si="5"/>
        <v>43241.208333333328</v>
      </c>
      <c r="N104" t="b">
        <v>0</v>
      </c>
      <c r="O104" t="b">
        <v>1</v>
      </c>
      <c r="P104" t="s">
        <v>65</v>
      </c>
      <c r="Q104">
        <f t="shared" si="6"/>
        <v>6722</v>
      </c>
      <c r="R104">
        <f t="shared" si="7"/>
        <v>31.017857142857142</v>
      </c>
      <c r="S104" t="s">
        <v>2037</v>
      </c>
      <c r="T104" t="s">
        <v>2046</v>
      </c>
    </row>
    <row r="105" spans="1:20" hidden="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7">
        <f t="shared" si="4"/>
        <v>40475.208333333336</v>
      </c>
      <c r="L105">
        <v>1288674000</v>
      </c>
      <c r="M105" s="7">
        <f t="shared" si="5"/>
        <v>40484.208333333336</v>
      </c>
      <c r="N105" t="b">
        <v>0</v>
      </c>
      <c r="O105" t="b">
        <v>0</v>
      </c>
      <c r="P105" t="s">
        <v>50</v>
      </c>
      <c r="Q105">
        <f t="shared" si="6"/>
        <v>-7539</v>
      </c>
      <c r="R105">
        <f t="shared" si="7"/>
        <v>66.513513513513516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7">
        <f t="shared" si="4"/>
        <v>42878.208333333328</v>
      </c>
      <c r="L106">
        <v>1495602000</v>
      </c>
      <c r="M106" s="7">
        <f t="shared" si="5"/>
        <v>42879.208333333328</v>
      </c>
      <c r="N106" t="b">
        <v>0</v>
      </c>
      <c r="O106" t="b">
        <v>0</v>
      </c>
      <c r="P106" t="s">
        <v>60</v>
      </c>
      <c r="Q106">
        <f t="shared" si="6"/>
        <v>51423</v>
      </c>
      <c r="R106">
        <f t="shared" si="7"/>
        <v>89.005216484089729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7">
        <f t="shared" si="4"/>
        <v>41366.208333333336</v>
      </c>
      <c r="L107">
        <v>1366434000</v>
      </c>
      <c r="M107" s="7">
        <f t="shared" si="5"/>
        <v>41384.208333333336</v>
      </c>
      <c r="N107" t="b">
        <v>0</v>
      </c>
      <c r="O107" t="b">
        <v>0</v>
      </c>
      <c r="P107" t="s">
        <v>28</v>
      </c>
      <c r="Q107">
        <f t="shared" si="6"/>
        <v>3029</v>
      </c>
      <c r="R107">
        <f t="shared" si="7"/>
        <v>103.46315789473684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7">
        <f t="shared" si="4"/>
        <v>43716.208333333328</v>
      </c>
      <c r="L108">
        <v>1568350800</v>
      </c>
      <c r="M108" s="7">
        <f t="shared" si="5"/>
        <v>43721.208333333328</v>
      </c>
      <c r="N108" t="b">
        <v>0</v>
      </c>
      <c r="O108" t="b">
        <v>0</v>
      </c>
      <c r="P108" t="s">
        <v>33</v>
      </c>
      <c r="Q108">
        <f t="shared" si="6"/>
        <v>10106</v>
      </c>
      <c r="R108">
        <f t="shared" si="7"/>
        <v>95.278911564625844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7">
        <f t="shared" si="4"/>
        <v>43213.208333333328</v>
      </c>
      <c r="L109">
        <v>1525928400</v>
      </c>
      <c r="M109" s="7">
        <f t="shared" si="5"/>
        <v>43230.208333333328</v>
      </c>
      <c r="N109" t="b">
        <v>0</v>
      </c>
      <c r="O109" t="b">
        <v>1</v>
      </c>
      <c r="P109" t="s">
        <v>33</v>
      </c>
      <c r="Q109">
        <f t="shared" si="6"/>
        <v>3027</v>
      </c>
      <c r="R109">
        <f t="shared" si="7"/>
        <v>75.895348837209298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7">
        <f t="shared" si="4"/>
        <v>41005.208333333336</v>
      </c>
      <c r="L110">
        <v>1336885200</v>
      </c>
      <c r="M110" s="7">
        <f t="shared" si="5"/>
        <v>41042.208333333336</v>
      </c>
      <c r="N110" t="b">
        <v>0</v>
      </c>
      <c r="O110" t="b">
        <v>0</v>
      </c>
      <c r="P110" t="s">
        <v>42</v>
      </c>
      <c r="Q110">
        <f t="shared" si="6"/>
        <v>7429</v>
      </c>
      <c r="R110">
        <f t="shared" si="7"/>
        <v>107.57831325301204</v>
      </c>
      <c r="S110" t="s">
        <v>2041</v>
      </c>
      <c r="T110" t="s">
        <v>2042</v>
      </c>
    </row>
    <row r="111" spans="1:20" hidden="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7">
        <f t="shared" si="4"/>
        <v>41651.25</v>
      </c>
      <c r="L111">
        <v>1389679200</v>
      </c>
      <c r="M111" s="7">
        <f t="shared" si="5"/>
        <v>41653.25</v>
      </c>
      <c r="N111" t="b">
        <v>0</v>
      </c>
      <c r="O111" t="b">
        <v>0</v>
      </c>
      <c r="P111" t="s">
        <v>269</v>
      </c>
      <c r="Q111">
        <f t="shared" si="6"/>
        <v>-2121</v>
      </c>
      <c r="R111">
        <f t="shared" si="7"/>
        <v>51.31666666666667</v>
      </c>
      <c r="S111" t="s">
        <v>2041</v>
      </c>
      <c r="T111" t="s">
        <v>2060</v>
      </c>
    </row>
    <row r="112" spans="1:20" ht="31.5" hidden="1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7">
        <f t="shared" si="4"/>
        <v>43354.208333333328</v>
      </c>
      <c r="L112">
        <v>1538283600</v>
      </c>
      <c r="M112" s="7">
        <f t="shared" si="5"/>
        <v>43373.208333333328</v>
      </c>
      <c r="N112" t="b">
        <v>0</v>
      </c>
      <c r="O112" t="b">
        <v>0</v>
      </c>
      <c r="P112" t="s">
        <v>17</v>
      </c>
      <c r="Q112">
        <f t="shared" si="6"/>
        <v>-121093</v>
      </c>
      <c r="R112">
        <f t="shared" si="7"/>
        <v>71.983108108108112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7">
        <f t="shared" si="4"/>
        <v>41174.208333333336</v>
      </c>
      <c r="L113">
        <v>1348808400</v>
      </c>
      <c r="M113" s="7">
        <f t="shared" si="5"/>
        <v>41180.208333333336</v>
      </c>
      <c r="N113" t="b">
        <v>0</v>
      </c>
      <c r="O113" t="b">
        <v>0</v>
      </c>
      <c r="P113" t="s">
        <v>133</v>
      </c>
      <c r="Q113">
        <f t="shared" si="6"/>
        <v>12253</v>
      </c>
      <c r="R113">
        <f t="shared" si="7"/>
        <v>108.95414201183432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7">
        <f t="shared" si="4"/>
        <v>41875.208333333336</v>
      </c>
      <c r="L114">
        <v>1410152400</v>
      </c>
      <c r="M114" s="7">
        <f t="shared" si="5"/>
        <v>41890.208333333336</v>
      </c>
      <c r="N114" t="b">
        <v>0</v>
      </c>
      <c r="O114" t="b">
        <v>0</v>
      </c>
      <c r="P114" t="s">
        <v>28</v>
      </c>
      <c r="Q114">
        <f t="shared" si="6"/>
        <v>7935</v>
      </c>
      <c r="R114">
        <f t="shared" si="7"/>
        <v>35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7">
        <f t="shared" si="4"/>
        <v>42990.208333333328</v>
      </c>
      <c r="L115">
        <v>1505797200</v>
      </c>
      <c r="M115" s="7">
        <f t="shared" si="5"/>
        <v>42997.208333333328</v>
      </c>
      <c r="N115" t="b">
        <v>0</v>
      </c>
      <c r="O115" t="b">
        <v>0</v>
      </c>
      <c r="P115" t="s">
        <v>17</v>
      </c>
      <c r="Q115">
        <f t="shared" si="6"/>
        <v>9137</v>
      </c>
      <c r="R115">
        <f t="shared" si="7"/>
        <v>94.938931297709928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7">
        <f t="shared" si="4"/>
        <v>43564.208333333328</v>
      </c>
      <c r="L116">
        <v>1554872400</v>
      </c>
      <c r="M116" s="7">
        <f t="shared" si="5"/>
        <v>43565.208333333328</v>
      </c>
      <c r="N116" t="b">
        <v>0</v>
      </c>
      <c r="O116" t="b">
        <v>1</v>
      </c>
      <c r="P116" t="s">
        <v>65</v>
      </c>
      <c r="Q116">
        <f t="shared" si="6"/>
        <v>11916</v>
      </c>
      <c r="R116">
        <f t="shared" si="7"/>
        <v>109.65079365079364</v>
      </c>
      <c r="S116" t="s">
        <v>2037</v>
      </c>
      <c r="T116" t="s">
        <v>2046</v>
      </c>
    </row>
    <row r="117" spans="1:20" hidden="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7">
        <f t="shared" si="4"/>
        <v>43056.25</v>
      </c>
      <c r="L117">
        <v>1513922400</v>
      </c>
      <c r="M117" s="7">
        <f t="shared" si="5"/>
        <v>43091.25</v>
      </c>
      <c r="N117" t="b">
        <v>0</v>
      </c>
      <c r="O117" t="b">
        <v>0</v>
      </c>
      <c r="P117" t="s">
        <v>119</v>
      </c>
      <c r="Q117">
        <f t="shared" si="6"/>
        <v>-21318</v>
      </c>
      <c r="R117">
        <f t="shared" si="7"/>
        <v>44.001815980629537</v>
      </c>
      <c r="S117" t="s">
        <v>2047</v>
      </c>
      <c r="T117" t="s">
        <v>2053</v>
      </c>
    </row>
    <row r="118" spans="1:20" ht="31.5" hidden="1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7">
        <f t="shared" si="4"/>
        <v>42265.208333333328</v>
      </c>
      <c r="L118">
        <v>1442638800</v>
      </c>
      <c r="M118" s="7">
        <f t="shared" si="5"/>
        <v>42266.208333333328</v>
      </c>
      <c r="N118" t="b">
        <v>0</v>
      </c>
      <c r="O118" t="b">
        <v>0</v>
      </c>
      <c r="P118" t="s">
        <v>33</v>
      </c>
      <c r="Q118">
        <f t="shared" si="6"/>
        <v>-864</v>
      </c>
      <c r="R118">
        <f t="shared" si="7"/>
        <v>86.794520547945211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7">
        <f t="shared" si="4"/>
        <v>40808.208333333336</v>
      </c>
      <c r="L119">
        <v>1317186000</v>
      </c>
      <c r="M119" s="7">
        <f t="shared" si="5"/>
        <v>40814.208333333336</v>
      </c>
      <c r="N119" t="b">
        <v>0</v>
      </c>
      <c r="O119" t="b">
        <v>0</v>
      </c>
      <c r="P119" t="s">
        <v>269</v>
      </c>
      <c r="Q119">
        <f t="shared" si="6"/>
        <v>3623</v>
      </c>
      <c r="R119">
        <f t="shared" si="7"/>
        <v>30.992727272727272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7">
        <f t="shared" si="4"/>
        <v>41665.25</v>
      </c>
      <c r="L120">
        <v>1391234400</v>
      </c>
      <c r="M120" s="7">
        <f t="shared" si="5"/>
        <v>41671.25</v>
      </c>
      <c r="N120" t="b">
        <v>0</v>
      </c>
      <c r="O120" t="b">
        <v>0</v>
      </c>
      <c r="P120" t="s">
        <v>122</v>
      </c>
      <c r="Q120">
        <f t="shared" si="6"/>
        <v>951</v>
      </c>
      <c r="R120">
        <f t="shared" si="7"/>
        <v>94.791044776119406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7">
        <f t="shared" si="4"/>
        <v>41806.208333333336</v>
      </c>
      <c r="L121">
        <v>1404363600</v>
      </c>
      <c r="M121" s="7">
        <f t="shared" si="5"/>
        <v>41823.208333333336</v>
      </c>
      <c r="N121" t="b">
        <v>0</v>
      </c>
      <c r="O121" t="b">
        <v>1</v>
      </c>
      <c r="P121" t="s">
        <v>42</v>
      </c>
      <c r="Q121">
        <f t="shared" si="6"/>
        <v>5748</v>
      </c>
      <c r="R121">
        <f t="shared" si="7"/>
        <v>69.79220779220779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7">
        <f t="shared" si="4"/>
        <v>42111.208333333328</v>
      </c>
      <c r="L122">
        <v>1429592400</v>
      </c>
      <c r="M122" s="7">
        <f t="shared" si="5"/>
        <v>42115.208333333328</v>
      </c>
      <c r="N122" t="b">
        <v>0</v>
      </c>
      <c r="O122" t="b">
        <v>1</v>
      </c>
      <c r="P122" t="s">
        <v>292</v>
      </c>
      <c r="Q122">
        <f t="shared" si="6"/>
        <v>37172</v>
      </c>
      <c r="R122">
        <f t="shared" si="7"/>
        <v>63.003367003367003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7">
        <f t="shared" si="4"/>
        <v>41917.208333333336</v>
      </c>
      <c r="L123">
        <v>1413608400</v>
      </c>
      <c r="M123" s="7">
        <f t="shared" si="5"/>
        <v>41930.208333333336</v>
      </c>
      <c r="N123" t="b">
        <v>0</v>
      </c>
      <c r="O123" t="b">
        <v>0</v>
      </c>
      <c r="P123" t="s">
        <v>89</v>
      </c>
      <c r="Q123">
        <f t="shared" si="6"/>
        <v>54061</v>
      </c>
      <c r="R123">
        <f t="shared" si="7"/>
        <v>110.0343300110742</v>
      </c>
      <c r="S123" t="s">
        <v>2050</v>
      </c>
      <c r="T123" t="s">
        <v>2051</v>
      </c>
    </row>
    <row r="124" spans="1:20" hidden="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7">
        <f t="shared" si="4"/>
        <v>41970.25</v>
      </c>
      <c r="L124">
        <v>1419400800</v>
      </c>
      <c r="M124" s="7">
        <f t="shared" si="5"/>
        <v>41997.25</v>
      </c>
      <c r="N124" t="b">
        <v>0</v>
      </c>
      <c r="O124" t="b">
        <v>0</v>
      </c>
      <c r="P124" t="s">
        <v>119</v>
      </c>
      <c r="Q124">
        <f t="shared" si="6"/>
        <v>-48745</v>
      </c>
      <c r="R124">
        <f t="shared" si="7"/>
        <v>25.997933274284026</v>
      </c>
      <c r="S124" t="s">
        <v>2047</v>
      </c>
      <c r="T124" t="s">
        <v>2053</v>
      </c>
    </row>
    <row r="125" spans="1:20" hidden="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7">
        <f t="shared" si="4"/>
        <v>42332.25</v>
      </c>
      <c r="L125">
        <v>1448604000</v>
      </c>
      <c r="M125" s="7">
        <f t="shared" si="5"/>
        <v>42335.25</v>
      </c>
      <c r="N125" t="b">
        <v>1</v>
      </c>
      <c r="O125" t="b">
        <v>0</v>
      </c>
      <c r="P125" t="s">
        <v>33</v>
      </c>
      <c r="Q125">
        <f t="shared" si="6"/>
        <v>-144608</v>
      </c>
      <c r="R125">
        <f t="shared" si="7"/>
        <v>49.987915407854985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7">
        <f t="shared" si="4"/>
        <v>43598.208333333328</v>
      </c>
      <c r="L126">
        <v>1562302800</v>
      </c>
      <c r="M126" s="7">
        <f t="shared" si="5"/>
        <v>43651.208333333328</v>
      </c>
      <c r="N126" t="b">
        <v>0</v>
      </c>
      <c r="O126" t="b">
        <v>0</v>
      </c>
      <c r="P126" t="s">
        <v>122</v>
      </c>
      <c r="Q126">
        <f t="shared" si="6"/>
        <v>6962</v>
      </c>
      <c r="R126">
        <f t="shared" si="7"/>
        <v>101.72340425531915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7">
        <f t="shared" si="4"/>
        <v>43362.208333333328</v>
      </c>
      <c r="L127">
        <v>1537678800</v>
      </c>
      <c r="M127" s="7">
        <f t="shared" si="5"/>
        <v>43366.208333333328</v>
      </c>
      <c r="N127" t="b">
        <v>0</v>
      </c>
      <c r="O127" t="b">
        <v>0</v>
      </c>
      <c r="P127" t="s">
        <v>33</v>
      </c>
      <c r="Q127">
        <f t="shared" si="6"/>
        <v>3175</v>
      </c>
      <c r="R127">
        <f t="shared" si="7"/>
        <v>47.083333333333336</v>
      </c>
      <c r="S127" t="s">
        <v>2039</v>
      </c>
      <c r="T127" t="s">
        <v>2040</v>
      </c>
    </row>
    <row r="128" spans="1:20" hidden="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7">
        <f t="shared" si="4"/>
        <v>42596.208333333328</v>
      </c>
      <c r="L128">
        <v>1473570000</v>
      </c>
      <c r="M128" s="7">
        <f t="shared" si="5"/>
        <v>42624.208333333328</v>
      </c>
      <c r="N128" t="b">
        <v>0</v>
      </c>
      <c r="O128" t="b">
        <v>1</v>
      </c>
      <c r="P128" t="s">
        <v>33</v>
      </c>
      <c r="Q128">
        <f t="shared" si="6"/>
        <v>-110583</v>
      </c>
      <c r="R128">
        <f t="shared" si="7"/>
        <v>89.944444444444443</v>
      </c>
      <c r="S128" t="s">
        <v>2039</v>
      </c>
      <c r="T128" t="s">
        <v>2040</v>
      </c>
    </row>
    <row r="129" spans="1:20" hidden="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7">
        <f t="shared" si="4"/>
        <v>40310.208333333336</v>
      </c>
      <c r="L129">
        <v>1273899600</v>
      </c>
      <c r="M129" s="7">
        <f t="shared" si="5"/>
        <v>40313.208333333336</v>
      </c>
      <c r="N129" t="b">
        <v>0</v>
      </c>
      <c r="O129" t="b">
        <v>0</v>
      </c>
      <c r="P129" t="s">
        <v>33</v>
      </c>
      <c r="Q129">
        <f t="shared" si="6"/>
        <v>-50133</v>
      </c>
      <c r="R129">
        <f t="shared" si="7"/>
        <v>78.96875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7">
        <f t="shared" ref="K130:K193" si="8">(((J130/60)/60)/24)+DATE(1970,1,1)</f>
        <v>40417.208333333336</v>
      </c>
      <c r="L130">
        <v>1284008400</v>
      </c>
      <c r="M130" s="7">
        <f t="shared" ref="M130:M193" si="9">(((L130/60)/60)/24)+DATE(1970,1,1)</f>
        <v>40430.208333333336</v>
      </c>
      <c r="N130" t="b">
        <v>0</v>
      </c>
      <c r="O130" t="b">
        <v>0</v>
      </c>
      <c r="P130" t="s">
        <v>23</v>
      </c>
      <c r="Q130">
        <f t="shared" ref="Q130:Q193" si="10">E130-D130</f>
        <v>-28004</v>
      </c>
      <c r="R130">
        <f t="shared" ref="R130:R193" si="11">E130/G130</f>
        <v>80.067669172932327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7">
        <f t="shared" si="8"/>
        <v>42038.25</v>
      </c>
      <c r="L131">
        <v>1425103200</v>
      </c>
      <c r="M131" s="7">
        <f t="shared" si="9"/>
        <v>42063.25</v>
      </c>
      <c r="N131" t="b">
        <v>0</v>
      </c>
      <c r="O131" t="b">
        <v>0</v>
      </c>
      <c r="P131" t="s">
        <v>17</v>
      </c>
      <c r="Q131">
        <f t="shared" si="10"/>
        <v>-143744</v>
      </c>
      <c r="R131">
        <f t="shared" si="11"/>
        <v>86.472727272727269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7">
        <f t="shared" si="8"/>
        <v>40842.208333333336</v>
      </c>
      <c r="L132">
        <v>1320991200</v>
      </c>
      <c r="M132" s="7">
        <f t="shared" si="9"/>
        <v>40858.25</v>
      </c>
      <c r="N132" t="b">
        <v>0</v>
      </c>
      <c r="O132" t="b">
        <v>0</v>
      </c>
      <c r="P132" t="s">
        <v>53</v>
      </c>
      <c r="Q132">
        <f t="shared" si="10"/>
        <v>5325</v>
      </c>
      <c r="R132">
        <f t="shared" si="11"/>
        <v>28.001876172607879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7">
        <f t="shared" si="8"/>
        <v>41607.25</v>
      </c>
      <c r="L133">
        <v>1386828000</v>
      </c>
      <c r="M133" s="7">
        <f t="shared" si="9"/>
        <v>41620.25</v>
      </c>
      <c r="N133" t="b">
        <v>0</v>
      </c>
      <c r="O133" t="b">
        <v>0</v>
      </c>
      <c r="P133" t="s">
        <v>28</v>
      </c>
      <c r="Q133">
        <f t="shared" si="10"/>
        <v>1416</v>
      </c>
      <c r="R133">
        <f t="shared" si="11"/>
        <v>67.996725337699544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7">
        <f t="shared" si="8"/>
        <v>43112.25</v>
      </c>
      <c r="L134">
        <v>1517119200</v>
      </c>
      <c r="M134" s="7">
        <f t="shared" si="9"/>
        <v>43128.25</v>
      </c>
      <c r="N134" t="b">
        <v>0</v>
      </c>
      <c r="O134" t="b">
        <v>1</v>
      </c>
      <c r="P134" t="s">
        <v>33</v>
      </c>
      <c r="Q134">
        <f t="shared" si="10"/>
        <v>534</v>
      </c>
      <c r="R134">
        <f t="shared" si="11"/>
        <v>43.078651685393261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7">
        <f t="shared" si="8"/>
        <v>40767.208333333336</v>
      </c>
      <c r="L135">
        <v>1315026000</v>
      </c>
      <c r="M135" s="7">
        <f t="shared" si="9"/>
        <v>40789.208333333336</v>
      </c>
      <c r="N135" t="b">
        <v>0</v>
      </c>
      <c r="O135" t="b">
        <v>0</v>
      </c>
      <c r="P135" t="s">
        <v>319</v>
      </c>
      <c r="Q135">
        <f t="shared" si="10"/>
        <v>9485</v>
      </c>
      <c r="R135">
        <f t="shared" si="11"/>
        <v>87.95597484276729</v>
      </c>
      <c r="S135" t="s">
        <v>2035</v>
      </c>
      <c r="T135" t="s">
        <v>2062</v>
      </c>
    </row>
    <row r="136" spans="1:20" hidden="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7">
        <f t="shared" si="8"/>
        <v>40713.208333333336</v>
      </c>
      <c r="L136">
        <v>1312693200</v>
      </c>
      <c r="M136" s="7">
        <f t="shared" si="9"/>
        <v>40762.208333333336</v>
      </c>
      <c r="N136" t="b">
        <v>0</v>
      </c>
      <c r="O136" t="b">
        <v>1</v>
      </c>
      <c r="P136" t="s">
        <v>42</v>
      </c>
      <c r="Q136">
        <f t="shared" si="10"/>
        <v>-10212</v>
      </c>
      <c r="R136">
        <f t="shared" si="11"/>
        <v>94.987234042553197</v>
      </c>
      <c r="S136" t="s">
        <v>2041</v>
      </c>
      <c r="T136" t="s">
        <v>2042</v>
      </c>
    </row>
    <row r="137" spans="1:20" hidden="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7">
        <f t="shared" si="8"/>
        <v>41340.25</v>
      </c>
      <c r="L137">
        <v>1363064400</v>
      </c>
      <c r="M137" s="7">
        <f t="shared" si="9"/>
        <v>41345.208333333336</v>
      </c>
      <c r="N137" t="b">
        <v>0</v>
      </c>
      <c r="O137" t="b">
        <v>1</v>
      </c>
      <c r="P137" t="s">
        <v>33</v>
      </c>
      <c r="Q137">
        <f t="shared" si="10"/>
        <v>-2212</v>
      </c>
      <c r="R137">
        <f t="shared" si="11"/>
        <v>46.905982905982903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7">
        <f t="shared" si="8"/>
        <v>41797.208333333336</v>
      </c>
      <c r="L138">
        <v>1403154000</v>
      </c>
      <c r="M138" s="7">
        <f t="shared" si="9"/>
        <v>41809.208333333336</v>
      </c>
      <c r="N138" t="b">
        <v>0</v>
      </c>
      <c r="O138" t="b">
        <v>1</v>
      </c>
      <c r="P138" t="s">
        <v>53</v>
      </c>
      <c r="Q138">
        <f t="shared" si="10"/>
        <v>-80079</v>
      </c>
      <c r="R138">
        <f t="shared" si="11"/>
        <v>46.913793103448278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7">
        <f t="shared" si="8"/>
        <v>40457.208333333336</v>
      </c>
      <c r="L139">
        <v>1286859600</v>
      </c>
      <c r="M139" s="7">
        <f t="shared" si="9"/>
        <v>40463.208333333336</v>
      </c>
      <c r="N139" t="b">
        <v>0</v>
      </c>
      <c r="O139" t="b">
        <v>0</v>
      </c>
      <c r="P139" t="s">
        <v>68</v>
      </c>
      <c r="Q139">
        <f t="shared" si="10"/>
        <v>2912</v>
      </c>
      <c r="R139">
        <f t="shared" si="11"/>
        <v>94.24</v>
      </c>
      <c r="S139" t="s">
        <v>2047</v>
      </c>
      <c r="T139" t="s">
        <v>2048</v>
      </c>
    </row>
    <row r="140" spans="1:20" ht="31.5" hidden="1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7">
        <f t="shared" si="8"/>
        <v>41180.208333333336</v>
      </c>
      <c r="L140">
        <v>1349326800</v>
      </c>
      <c r="M140" s="7">
        <f t="shared" si="9"/>
        <v>41186.208333333336</v>
      </c>
      <c r="N140" t="b">
        <v>0</v>
      </c>
      <c r="O140" t="b">
        <v>0</v>
      </c>
      <c r="P140" t="s">
        <v>292</v>
      </c>
      <c r="Q140">
        <f t="shared" si="10"/>
        <v>-384</v>
      </c>
      <c r="R140">
        <f t="shared" si="11"/>
        <v>80.139130434782615</v>
      </c>
      <c r="S140" t="s">
        <v>2050</v>
      </c>
      <c r="T140" t="s">
        <v>2061</v>
      </c>
    </row>
    <row r="141" spans="1:20" hidden="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7">
        <f t="shared" si="8"/>
        <v>42115.208333333328</v>
      </c>
      <c r="L141">
        <v>1430974800</v>
      </c>
      <c r="M141" s="7">
        <f t="shared" si="9"/>
        <v>42131.208333333328</v>
      </c>
      <c r="N141" t="b">
        <v>0</v>
      </c>
      <c r="O141" t="b">
        <v>1</v>
      </c>
      <c r="P141" t="s">
        <v>65</v>
      </c>
      <c r="Q141">
        <f t="shared" si="10"/>
        <v>-72854</v>
      </c>
      <c r="R141">
        <f t="shared" si="11"/>
        <v>59.036809815950917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7">
        <f t="shared" si="8"/>
        <v>43156.25</v>
      </c>
      <c r="L142">
        <v>1519970400</v>
      </c>
      <c r="M142" s="7">
        <f t="shared" si="9"/>
        <v>43161.25</v>
      </c>
      <c r="N142" t="b">
        <v>0</v>
      </c>
      <c r="O142" t="b">
        <v>0</v>
      </c>
      <c r="P142" t="s">
        <v>42</v>
      </c>
      <c r="Q142">
        <f t="shared" si="10"/>
        <v>6774</v>
      </c>
      <c r="R142">
        <f t="shared" si="11"/>
        <v>65.989247311827953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7">
        <f t="shared" si="8"/>
        <v>42167.208333333328</v>
      </c>
      <c r="L143">
        <v>1434603600</v>
      </c>
      <c r="M143" s="7">
        <f t="shared" si="9"/>
        <v>42173.208333333328</v>
      </c>
      <c r="N143" t="b">
        <v>0</v>
      </c>
      <c r="O143" t="b">
        <v>0</v>
      </c>
      <c r="P143" t="s">
        <v>28</v>
      </c>
      <c r="Q143">
        <f t="shared" si="10"/>
        <v>1023</v>
      </c>
      <c r="R143">
        <f t="shared" si="11"/>
        <v>60.992530345471522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7">
        <f t="shared" si="8"/>
        <v>41005.208333333336</v>
      </c>
      <c r="L144">
        <v>1337230800</v>
      </c>
      <c r="M144" s="7">
        <f t="shared" si="9"/>
        <v>41046.208333333336</v>
      </c>
      <c r="N144" t="b">
        <v>0</v>
      </c>
      <c r="O144" t="b">
        <v>0</v>
      </c>
      <c r="P144" t="s">
        <v>28</v>
      </c>
      <c r="Q144">
        <f t="shared" si="10"/>
        <v>6502</v>
      </c>
      <c r="R144">
        <f t="shared" si="11"/>
        <v>98.307692307692307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7">
        <f t="shared" si="8"/>
        <v>40357.208333333336</v>
      </c>
      <c r="L145">
        <v>1279429200</v>
      </c>
      <c r="M145" s="7">
        <f t="shared" si="9"/>
        <v>40377.208333333336</v>
      </c>
      <c r="N145" t="b">
        <v>0</v>
      </c>
      <c r="O145" t="b">
        <v>0</v>
      </c>
      <c r="P145" t="s">
        <v>60</v>
      </c>
      <c r="Q145">
        <f t="shared" si="10"/>
        <v>1922</v>
      </c>
      <c r="R145">
        <f t="shared" si="11"/>
        <v>104.6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7">
        <f t="shared" si="8"/>
        <v>43633.208333333328</v>
      </c>
      <c r="L146">
        <v>1561438800</v>
      </c>
      <c r="M146" s="7">
        <f t="shared" si="9"/>
        <v>43641.208333333328</v>
      </c>
      <c r="N146" t="b">
        <v>0</v>
      </c>
      <c r="O146" t="b">
        <v>0</v>
      </c>
      <c r="P146" t="s">
        <v>33</v>
      </c>
      <c r="Q146">
        <f t="shared" si="10"/>
        <v>2619</v>
      </c>
      <c r="R146">
        <f t="shared" si="11"/>
        <v>86.066666666666663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7">
        <f t="shared" si="8"/>
        <v>41889.208333333336</v>
      </c>
      <c r="L147">
        <v>1410498000</v>
      </c>
      <c r="M147" s="7">
        <f t="shared" si="9"/>
        <v>41894.208333333336</v>
      </c>
      <c r="N147" t="b">
        <v>0</v>
      </c>
      <c r="O147" t="b">
        <v>0</v>
      </c>
      <c r="P147" t="s">
        <v>65</v>
      </c>
      <c r="Q147">
        <f t="shared" si="10"/>
        <v>34128</v>
      </c>
      <c r="R147">
        <f t="shared" si="11"/>
        <v>76.989583333333329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7">
        <f t="shared" si="8"/>
        <v>40855.25</v>
      </c>
      <c r="L148">
        <v>1322460000</v>
      </c>
      <c r="M148" s="7">
        <f t="shared" si="9"/>
        <v>40875.25</v>
      </c>
      <c r="N148" t="b">
        <v>0</v>
      </c>
      <c r="O148" t="b">
        <v>0</v>
      </c>
      <c r="P148" t="s">
        <v>33</v>
      </c>
      <c r="Q148">
        <f t="shared" si="10"/>
        <v>-7282</v>
      </c>
      <c r="R148">
        <f t="shared" si="11"/>
        <v>29.764705882352942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7">
        <f t="shared" si="8"/>
        <v>42534.208333333328</v>
      </c>
      <c r="L149">
        <v>1466312400</v>
      </c>
      <c r="M149" s="7">
        <f t="shared" si="9"/>
        <v>42540.208333333328</v>
      </c>
      <c r="N149" t="b">
        <v>0</v>
      </c>
      <c r="O149" t="b">
        <v>1</v>
      </c>
      <c r="P149" t="s">
        <v>33</v>
      </c>
      <c r="Q149">
        <f t="shared" si="10"/>
        <v>1037</v>
      </c>
      <c r="R149">
        <f t="shared" si="11"/>
        <v>46.91959798994975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7">
        <f t="shared" si="8"/>
        <v>42941.208333333328</v>
      </c>
      <c r="L150">
        <v>1501736400</v>
      </c>
      <c r="M150" s="7">
        <f t="shared" si="9"/>
        <v>42950.208333333328</v>
      </c>
      <c r="N150" t="b">
        <v>0</v>
      </c>
      <c r="O150" t="b">
        <v>0</v>
      </c>
      <c r="P150" t="s">
        <v>65</v>
      </c>
      <c r="Q150">
        <f t="shared" si="10"/>
        <v>1955</v>
      </c>
      <c r="R150">
        <f t="shared" si="11"/>
        <v>105.18691588785046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7">
        <f t="shared" si="8"/>
        <v>41275.25</v>
      </c>
      <c r="L151">
        <v>1361512800</v>
      </c>
      <c r="M151" s="7">
        <f t="shared" si="9"/>
        <v>41327.25</v>
      </c>
      <c r="N151" t="b">
        <v>0</v>
      </c>
      <c r="O151" t="b">
        <v>0</v>
      </c>
      <c r="P151" t="s">
        <v>60</v>
      </c>
      <c r="Q151">
        <f t="shared" si="10"/>
        <v>7432</v>
      </c>
      <c r="R151">
        <f t="shared" si="11"/>
        <v>69.907692307692301</v>
      </c>
      <c r="S151" t="s">
        <v>2035</v>
      </c>
      <c r="T151" t="s">
        <v>2045</v>
      </c>
    </row>
    <row r="152" spans="1:20" hidden="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7">
        <f t="shared" si="8"/>
        <v>43450.25</v>
      </c>
      <c r="L152">
        <v>1545026400</v>
      </c>
      <c r="M152" s="7">
        <f t="shared" si="9"/>
        <v>43451.25</v>
      </c>
      <c r="N152" t="b">
        <v>0</v>
      </c>
      <c r="O152" t="b">
        <v>0</v>
      </c>
      <c r="P152" t="s">
        <v>23</v>
      </c>
      <c r="Q152">
        <f t="shared" si="10"/>
        <v>-99</v>
      </c>
      <c r="R152">
        <f t="shared" si="11"/>
        <v>1</v>
      </c>
      <c r="S152" t="s">
        <v>2035</v>
      </c>
      <c r="T152" t="s">
        <v>2036</v>
      </c>
    </row>
    <row r="153" spans="1:20" hidden="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7">
        <f t="shared" si="8"/>
        <v>41799.208333333336</v>
      </c>
      <c r="L153">
        <v>1406696400</v>
      </c>
      <c r="M153" s="7">
        <f t="shared" si="9"/>
        <v>41850.208333333336</v>
      </c>
      <c r="N153" t="b">
        <v>0</v>
      </c>
      <c r="O153" t="b">
        <v>0</v>
      </c>
      <c r="P153" t="s">
        <v>50</v>
      </c>
      <c r="Q153">
        <f t="shared" si="10"/>
        <v>-49163</v>
      </c>
      <c r="R153">
        <f t="shared" si="11"/>
        <v>60.011588275391958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7">
        <f t="shared" si="8"/>
        <v>42783.25</v>
      </c>
      <c r="L154">
        <v>1487916000</v>
      </c>
      <c r="M154" s="7">
        <f t="shared" si="9"/>
        <v>42790.25</v>
      </c>
      <c r="N154" t="b">
        <v>0</v>
      </c>
      <c r="O154" t="b">
        <v>0</v>
      </c>
      <c r="P154" t="s">
        <v>60</v>
      </c>
      <c r="Q154">
        <f t="shared" si="10"/>
        <v>134073</v>
      </c>
      <c r="R154">
        <f t="shared" si="11"/>
        <v>52.006220379146917</v>
      </c>
      <c r="S154" t="s">
        <v>2035</v>
      </c>
      <c r="T154" t="s">
        <v>2045</v>
      </c>
    </row>
    <row r="155" spans="1:20" hidden="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7">
        <f t="shared" si="8"/>
        <v>41201.208333333336</v>
      </c>
      <c r="L155">
        <v>1351141200</v>
      </c>
      <c r="M155" s="7">
        <f t="shared" si="9"/>
        <v>41207.208333333336</v>
      </c>
      <c r="N155" t="b">
        <v>0</v>
      </c>
      <c r="O155" t="b">
        <v>0</v>
      </c>
      <c r="P155" t="s">
        <v>33</v>
      </c>
      <c r="Q155">
        <f t="shared" si="10"/>
        <v>-13288</v>
      </c>
      <c r="R155">
        <f t="shared" si="11"/>
        <v>31.000176025347649</v>
      </c>
      <c r="S155" t="s">
        <v>2039</v>
      </c>
      <c r="T155" t="s">
        <v>2040</v>
      </c>
    </row>
    <row r="156" spans="1:20" hidden="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7">
        <f t="shared" si="8"/>
        <v>42502.208333333328</v>
      </c>
      <c r="L156">
        <v>1465016400</v>
      </c>
      <c r="M156" s="7">
        <f t="shared" si="9"/>
        <v>42525.208333333328</v>
      </c>
      <c r="N156" t="b">
        <v>0</v>
      </c>
      <c r="O156" t="b">
        <v>1</v>
      </c>
      <c r="P156" t="s">
        <v>60</v>
      </c>
      <c r="Q156">
        <f t="shared" si="10"/>
        <v>-70650</v>
      </c>
      <c r="R156">
        <f t="shared" si="11"/>
        <v>95.042492917847028</v>
      </c>
      <c r="S156" t="s">
        <v>2035</v>
      </c>
      <c r="T156" t="s">
        <v>2045</v>
      </c>
    </row>
    <row r="157" spans="1:20" hidden="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7">
        <f t="shared" si="8"/>
        <v>40262.208333333336</v>
      </c>
      <c r="L157">
        <v>1270789200</v>
      </c>
      <c r="M157" s="7">
        <f t="shared" si="9"/>
        <v>40277.208333333336</v>
      </c>
      <c r="N157" t="b">
        <v>0</v>
      </c>
      <c r="O157" t="b">
        <v>0</v>
      </c>
      <c r="P157" t="s">
        <v>33</v>
      </c>
      <c r="Q157">
        <f t="shared" si="10"/>
        <v>-48794</v>
      </c>
      <c r="R157">
        <f t="shared" si="11"/>
        <v>75.968174204355108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7">
        <f t="shared" si="8"/>
        <v>43743.208333333328</v>
      </c>
      <c r="L158">
        <v>1572325200</v>
      </c>
      <c r="M158" s="7">
        <f t="shared" si="9"/>
        <v>43767.208333333328</v>
      </c>
      <c r="N158" t="b">
        <v>0</v>
      </c>
      <c r="O158" t="b">
        <v>0</v>
      </c>
      <c r="P158" t="s">
        <v>23</v>
      </c>
      <c r="Q158">
        <f t="shared" si="10"/>
        <v>-9486</v>
      </c>
      <c r="R158">
        <f t="shared" si="11"/>
        <v>71.013192612137203</v>
      </c>
      <c r="S158" t="s">
        <v>2035</v>
      </c>
      <c r="T158" t="s">
        <v>2036</v>
      </c>
    </row>
    <row r="159" spans="1:20" hidden="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7">
        <f t="shared" si="8"/>
        <v>41638.25</v>
      </c>
      <c r="L159">
        <v>1389420000</v>
      </c>
      <c r="M159" s="7">
        <f t="shared" si="9"/>
        <v>41650.25</v>
      </c>
      <c r="N159" t="b">
        <v>0</v>
      </c>
      <c r="O159" t="b">
        <v>0</v>
      </c>
      <c r="P159" t="s">
        <v>122</v>
      </c>
      <c r="Q159">
        <f t="shared" si="10"/>
        <v>-1988</v>
      </c>
      <c r="R159">
        <f t="shared" si="11"/>
        <v>73.733333333333334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7">
        <f t="shared" si="8"/>
        <v>42346.25</v>
      </c>
      <c r="L160">
        <v>1449640800</v>
      </c>
      <c r="M160" s="7">
        <f t="shared" si="9"/>
        <v>42347.25</v>
      </c>
      <c r="N160" t="b">
        <v>0</v>
      </c>
      <c r="O160" t="b">
        <v>0</v>
      </c>
      <c r="P160" t="s">
        <v>23</v>
      </c>
      <c r="Q160">
        <f t="shared" si="10"/>
        <v>2540</v>
      </c>
      <c r="R160">
        <f t="shared" si="11"/>
        <v>113.17073170731707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7">
        <f t="shared" si="8"/>
        <v>43551.208333333328</v>
      </c>
      <c r="L161">
        <v>1555218000</v>
      </c>
      <c r="M161" s="7">
        <f t="shared" si="9"/>
        <v>43569.208333333328</v>
      </c>
      <c r="N161" t="b">
        <v>0</v>
      </c>
      <c r="O161" t="b">
        <v>1</v>
      </c>
      <c r="P161" t="s">
        <v>33</v>
      </c>
      <c r="Q161">
        <f t="shared" si="10"/>
        <v>22</v>
      </c>
      <c r="R161">
        <f t="shared" si="11"/>
        <v>105.00933552992861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7">
        <f t="shared" si="8"/>
        <v>43582.208333333328</v>
      </c>
      <c r="L162">
        <v>1557723600</v>
      </c>
      <c r="M162" s="7">
        <f t="shared" si="9"/>
        <v>43598.208333333328</v>
      </c>
      <c r="N162" t="b">
        <v>0</v>
      </c>
      <c r="O162" t="b">
        <v>0</v>
      </c>
      <c r="P162" t="s">
        <v>65</v>
      </c>
      <c r="Q162">
        <f t="shared" si="10"/>
        <v>4985</v>
      </c>
      <c r="R162">
        <f t="shared" si="11"/>
        <v>79.176829268292678</v>
      </c>
      <c r="S162" t="s">
        <v>2037</v>
      </c>
      <c r="T162" t="s">
        <v>2046</v>
      </c>
    </row>
    <row r="163" spans="1:20" ht="31.5" hidden="1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7">
        <f t="shared" si="8"/>
        <v>42270.208333333328</v>
      </c>
      <c r="L163">
        <v>1443502800</v>
      </c>
      <c r="M163" s="7">
        <f t="shared" si="9"/>
        <v>42276.208333333328</v>
      </c>
      <c r="N163" t="b">
        <v>0</v>
      </c>
      <c r="O163" t="b">
        <v>1</v>
      </c>
      <c r="P163" t="s">
        <v>28</v>
      </c>
      <c r="Q163">
        <f t="shared" si="10"/>
        <v>-1200</v>
      </c>
      <c r="R163">
        <f t="shared" si="11"/>
        <v>57.333333333333336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7">
        <f t="shared" si="8"/>
        <v>43442.25</v>
      </c>
      <c r="L164">
        <v>1546840800</v>
      </c>
      <c r="M164" s="7">
        <f t="shared" si="9"/>
        <v>43472.25</v>
      </c>
      <c r="N164" t="b">
        <v>0</v>
      </c>
      <c r="O164" t="b">
        <v>0</v>
      </c>
      <c r="P164" t="s">
        <v>23</v>
      </c>
      <c r="Q164">
        <f t="shared" si="10"/>
        <v>3034</v>
      </c>
      <c r="R164">
        <f t="shared" si="11"/>
        <v>58.178343949044589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7">
        <f t="shared" si="8"/>
        <v>43028.208333333328</v>
      </c>
      <c r="L165">
        <v>1512712800</v>
      </c>
      <c r="M165" s="7">
        <f t="shared" si="9"/>
        <v>43077.25</v>
      </c>
      <c r="N165" t="b">
        <v>0</v>
      </c>
      <c r="O165" t="b">
        <v>1</v>
      </c>
      <c r="P165" t="s">
        <v>122</v>
      </c>
      <c r="Q165">
        <f t="shared" si="10"/>
        <v>5364</v>
      </c>
      <c r="R165">
        <f t="shared" si="11"/>
        <v>36.032520325203251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7">
        <f t="shared" si="8"/>
        <v>43016.208333333328</v>
      </c>
      <c r="L166">
        <v>1507525200</v>
      </c>
      <c r="M166" s="7">
        <f t="shared" si="9"/>
        <v>43017.208333333328</v>
      </c>
      <c r="N166" t="b">
        <v>0</v>
      </c>
      <c r="O166" t="b">
        <v>0</v>
      </c>
      <c r="P166" t="s">
        <v>33</v>
      </c>
      <c r="Q166">
        <f t="shared" si="10"/>
        <v>255</v>
      </c>
      <c r="R166">
        <f t="shared" si="11"/>
        <v>107.99068767908309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7">
        <f t="shared" si="8"/>
        <v>42948.208333333328</v>
      </c>
      <c r="L167">
        <v>1504328400</v>
      </c>
      <c r="M167" s="7">
        <f t="shared" si="9"/>
        <v>42980.208333333328</v>
      </c>
      <c r="N167" t="b">
        <v>0</v>
      </c>
      <c r="O167" t="b">
        <v>0</v>
      </c>
      <c r="P167" t="s">
        <v>28</v>
      </c>
      <c r="Q167">
        <f t="shared" si="10"/>
        <v>19879</v>
      </c>
      <c r="R167">
        <f t="shared" si="11"/>
        <v>44.005985634477256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7">
        <f t="shared" si="8"/>
        <v>40534.25</v>
      </c>
      <c r="L168">
        <v>1293343200</v>
      </c>
      <c r="M168" s="7">
        <f t="shared" si="9"/>
        <v>40538.25</v>
      </c>
      <c r="N168" t="b">
        <v>0</v>
      </c>
      <c r="O168" t="b">
        <v>0</v>
      </c>
      <c r="P168" t="s">
        <v>122</v>
      </c>
      <c r="Q168">
        <f t="shared" si="10"/>
        <v>3639</v>
      </c>
      <c r="R168">
        <f t="shared" si="11"/>
        <v>55.077868852459019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7">
        <f t="shared" si="8"/>
        <v>41435.208333333336</v>
      </c>
      <c r="L169">
        <v>1371704400</v>
      </c>
      <c r="M169" s="7">
        <f t="shared" si="9"/>
        <v>41445.208333333336</v>
      </c>
      <c r="N169" t="b">
        <v>0</v>
      </c>
      <c r="O169" t="b">
        <v>0</v>
      </c>
      <c r="P169" t="s">
        <v>33</v>
      </c>
      <c r="Q169">
        <f t="shared" si="10"/>
        <v>8204</v>
      </c>
      <c r="R169">
        <f t="shared" si="11"/>
        <v>74</v>
      </c>
      <c r="S169" t="s">
        <v>2039</v>
      </c>
      <c r="T169" t="s">
        <v>2040</v>
      </c>
    </row>
    <row r="170" spans="1:20" hidden="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7">
        <f t="shared" si="8"/>
        <v>43518.25</v>
      </c>
      <c r="L170">
        <v>1552798800</v>
      </c>
      <c r="M170" s="7">
        <f t="shared" si="9"/>
        <v>43541.208333333328</v>
      </c>
      <c r="N170" t="b">
        <v>0</v>
      </c>
      <c r="O170" t="b">
        <v>1</v>
      </c>
      <c r="P170" t="s">
        <v>60</v>
      </c>
      <c r="Q170">
        <f t="shared" si="10"/>
        <v>-87993</v>
      </c>
      <c r="R170">
        <f t="shared" si="11"/>
        <v>41.996858638743454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7">
        <f t="shared" si="8"/>
        <v>41077.208333333336</v>
      </c>
      <c r="L171">
        <v>1342328400</v>
      </c>
      <c r="M171" s="7">
        <f t="shared" si="9"/>
        <v>41105.208333333336</v>
      </c>
      <c r="N171" t="b">
        <v>0</v>
      </c>
      <c r="O171" t="b">
        <v>1</v>
      </c>
      <c r="P171" t="s">
        <v>100</v>
      </c>
      <c r="Q171">
        <f t="shared" si="10"/>
        <v>75511</v>
      </c>
      <c r="R171">
        <f t="shared" si="11"/>
        <v>77.988161010260455</v>
      </c>
      <c r="S171" t="s">
        <v>2041</v>
      </c>
      <c r="T171" t="s">
        <v>2052</v>
      </c>
    </row>
    <row r="172" spans="1:20" hidden="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7">
        <f t="shared" si="8"/>
        <v>42950.208333333328</v>
      </c>
      <c r="L172">
        <v>1502341200</v>
      </c>
      <c r="M172" s="7">
        <f t="shared" si="9"/>
        <v>42957.208333333328</v>
      </c>
      <c r="N172" t="b">
        <v>0</v>
      </c>
      <c r="O172" t="b">
        <v>0</v>
      </c>
      <c r="P172" t="s">
        <v>60</v>
      </c>
      <c r="Q172">
        <f t="shared" si="10"/>
        <v>-182572</v>
      </c>
      <c r="R172">
        <f t="shared" si="11"/>
        <v>82.507462686567166</v>
      </c>
      <c r="S172" t="s">
        <v>2035</v>
      </c>
      <c r="T172" t="s">
        <v>2045</v>
      </c>
    </row>
    <row r="173" spans="1:20" ht="31.5" hidden="1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7">
        <f t="shared" si="8"/>
        <v>41718.208333333336</v>
      </c>
      <c r="L173">
        <v>1397192400</v>
      </c>
      <c r="M173" s="7">
        <f t="shared" si="9"/>
        <v>41740.208333333336</v>
      </c>
      <c r="N173" t="b">
        <v>0</v>
      </c>
      <c r="O173" t="b">
        <v>0</v>
      </c>
      <c r="P173" t="s">
        <v>206</v>
      </c>
      <c r="Q173">
        <f t="shared" si="10"/>
        <v>-4379</v>
      </c>
      <c r="R173">
        <f t="shared" si="11"/>
        <v>104.2</v>
      </c>
      <c r="S173" t="s">
        <v>2047</v>
      </c>
      <c r="T173" t="s">
        <v>2059</v>
      </c>
    </row>
    <row r="174" spans="1:20" hidden="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7">
        <f t="shared" si="8"/>
        <v>41839.208333333336</v>
      </c>
      <c r="L174">
        <v>1407042000</v>
      </c>
      <c r="M174" s="7">
        <f t="shared" si="9"/>
        <v>41854.208333333336</v>
      </c>
      <c r="N174" t="b">
        <v>0</v>
      </c>
      <c r="O174" t="b">
        <v>1</v>
      </c>
      <c r="P174" t="s">
        <v>42</v>
      </c>
      <c r="Q174">
        <f t="shared" si="10"/>
        <v>-137</v>
      </c>
      <c r="R174">
        <f t="shared" si="11"/>
        <v>25.5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7">
        <f t="shared" si="8"/>
        <v>41412.208333333336</v>
      </c>
      <c r="L175">
        <v>1369371600</v>
      </c>
      <c r="M175" s="7">
        <f t="shared" si="9"/>
        <v>41418.208333333336</v>
      </c>
      <c r="N175" t="b">
        <v>0</v>
      </c>
      <c r="O175" t="b">
        <v>0</v>
      </c>
      <c r="P175" t="s">
        <v>33</v>
      </c>
      <c r="Q175">
        <f t="shared" si="10"/>
        <v>60935</v>
      </c>
      <c r="R175">
        <f t="shared" si="11"/>
        <v>100.98334401024984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7">
        <f t="shared" si="8"/>
        <v>42282.208333333328</v>
      </c>
      <c r="L176">
        <v>1444107600</v>
      </c>
      <c r="M176" s="7">
        <f t="shared" si="9"/>
        <v>42283.208333333328</v>
      </c>
      <c r="N176" t="b">
        <v>0</v>
      </c>
      <c r="O176" t="b">
        <v>1</v>
      </c>
      <c r="P176" t="s">
        <v>65</v>
      </c>
      <c r="Q176">
        <f t="shared" si="10"/>
        <v>4768</v>
      </c>
      <c r="R176">
        <f t="shared" si="11"/>
        <v>111.83333333333333</v>
      </c>
      <c r="S176" t="s">
        <v>2037</v>
      </c>
      <c r="T176" t="s">
        <v>2046</v>
      </c>
    </row>
    <row r="177" spans="1:20" hidden="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7">
        <f t="shared" si="8"/>
        <v>42613.208333333328</v>
      </c>
      <c r="L177">
        <v>1474261200</v>
      </c>
      <c r="M177" s="7">
        <f t="shared" si="9"/>
        <v>42632.208333333328</v>
      </c>
      <c r="N177" t="b">
        <v>0</v>
      </c>
      <c r="O177" t="b">
        <v>0</v>
      </c>
      <c r="P177" t="s">
        <v>33</v>
      </c>
      <c r="Q177">
        <f t="shared" si="10"/>
        <v>-133741</v>
      </c>
      <c r="R177">
        <f t="shared" si="11"/>
        <v>41.999115044247787</v>
      </c>
      <c r="S177" t="s">
        <v>2039</v>
      </c>
      <c r="T177" t="s">
        <v>2040</v>
      </c>
    </row>
    <row r="178" spans="1:20" ht="31.5" hidden="1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7">
        <f t="shared" si="8"/>
        <v>42616.208333333328</v>
      </c>
      <c r="L178">
        <v>1473656400</v>
      </c>
      <c r="M178" s="7">
        <f t="shared" si="9"/>
        <v>42625.208333333328</v>
      </c>
      <c r="N178" t="b">
        <v>0</v>
      </c>
      <c r="O178" t="b">
        <v>0</v>
      </c>
      <c r="P178" t="s">
        <v>33</v>
      </c>
      <c r="Q178">
        <f t="shared" si="10"/>
        <v>-28940</v>
      </c>
      <c r="R178">
        <f t="shared" si="11"/>
        <v>110.05115089514067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7">
        <f t="shared" si="8"/>
        <v>40497.25</v>
      </c>
      <c r="L179">
        <v>1291960800</v>
      </c>
      <c r="M179" s="7">
        <f t="shared" si="9"/>
        <v>40522.25</v>
      </c>
      <c r="N179" t="b">
        <v>0</v>
      </c>
      <c r="O179" t="b">
        <v>0</v>
      </c>
      <c r="P179" t="s">
        <v>33</v>
      </c>
      <c r="Q179">
        <f t="shared" si="10"/>
        <v>122793</v>
      </c>
      <c r="R179">
        <f t="shared" si="11"/>
        <v>58.997079225994888</v>
      </c>
      <c r="S179" t="s">
        <v>2039</v>
      </c>
      <c r="T179" t="s">
        <v>2040</v>
      </c>
    </row>
    <row r="180" spans="1:20" hidden="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7">
        <f t="shared" si="8"/>
        <v>42999.208333333328</v>
      </c>
      <c r="L180">
        <v>1506747600</v>
      </c>
      <c r="M180" s="7">
        <f t="shared" si="9"/>
        <v>43008.208333333328</v>
      </c>
      <c r="N180" t="b">
        <v>0</v>
      </c>
      <c r="O180" t="b">
        <v>0</v>
      </c>
      <c r="P180" t="s">
        <v>17</v>
      </c>
      <c r="Q180">
        <f t="shared" si="10"/>
        <v>-273</v>
      </c>
      <c r="R180">
        <f t="shared" si="11"/>
        <v>32.985714285714288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7">
        <f t="shared" si="8"/>
        <v>41350.208333333336</v>
      </c>
      <c r="L181">
        <v>1363582800</v>
      </c>
      <c r="M181" s="7">
        <f t="shared" si="9"/>
        <v>41351.208333333336</v>
      </c>
      <c r="N181" t="b">
        <v>0</v>
      </c>
      <c r="O181" t="b">
        <v>1</v>
      </c>
      <c r="P181" t="s">
        <v>33</v>
      </c>
      <c r="Q181">
        <f t="shared" si="10"/>
        <v>114685</v>
      </c>
      <c r="R181">
        <f t="shared" si="11"/>
        <v>45.005654509471306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7">
        <f t="shared" si="8"/>
        <v>40259.208333333336</v>
      </c>
      <c r="L182">
        <v>1269666000</v>
      </c>
      <c r="M182" s="7">
        <f t="shared" si="9"/>
        <v>40264.208333333336</v>
      </c>
      <c r="N182" t="b">
        <v>0</v>
      </c>
      <c r="O182" t="b">
        <v>0</v>
      </c>
      <c r="P182" t="s">
        <v>65</v>
      </c>
      <c r="Q182">
        <f t="shared" si="10"/>
        <v>116736</v>
      </c>
      <c r="R182">
        <f t="shared" si="11"/>
        <v>81.98196487897485</v>
      </c>
      <c r="S182" t="s">
        <v>2037</v>
      </c>
      <c r="T182" t="s">
        <v>2046</v>
      </c>
    </row>
    <row r="183" spans="1:20" hidden="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7">
        <f t="shared" si="8"/>
        <v>43012.208333333328</v>
      </c>
      <c r="L183">
        <v>1508648400</v>
      </c>
      <c r="M183" s="7">
        <f t="shared" si="9"/>
        <v>43030.208333333328</v>
      </c>
      <c r="N183" t="b">
        <v>0</v>
      </c>
      <c r="O183" t="b">
        <v>0</v>
      </c>
      <c r="P183" t="s">
        <v>28</v>
      </c>
      <c r="Q183">
        <f t="shared" si="10"/>
        <v>-3285</v>
      </c>
      <c r="R183">
        <f t="shared" si="11"/>
        <v>39.080882352941174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7">
        <f t="shared" si="8"/>
        <v>43631.208333333328</v>
      </c>
      <c r="L184">
        <v>1561957200</v>
      </c>
      <c r="M184" s="7">
        <f t="shared" si="9"/>
        <v>43647.208333333328</v>
      </c>
      <c r="N184" t="b">
        <v>0</v>
      </c>
      <c r="O184" t="b">
        <v>0</v>
      </c>
      <c r="P184" t="s">
        <v>33</v>
      </c>
      <c r="Q184">
        <f t="shared" si="10"/>
        <v>168650</v>
      </c>
      <c r="R184">
        <f t="shared" si="11"/>
        <v>58.996383363471971</v>
      </c>
      <c r="S184" t="s">
        <v>2039</v>
      </c>
      <c r="T184" t="s">
        <v>2040</v>
      </c>
    </row>
    <row r="185" spans="1:20" ht="31.5" hidden="1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7">
        <f t="shared" si="8"/>
        <v>40430.208333333336</v>
      </c>
      <c r="L185">
        <v>1285131600</v>
      </c>
      <c r="M185" s="7">
        <f t="shared" si="9"/>
        <v>40443.208333333336</v>
      </c>
      <c r="N185" t="b">
        <v>0</v>
      </c>
      <c r="O185" t="b">
        <v>0</v>
      </c>
      <c r="P185" t="s">
        <v>23</v>
      </c>
      <c r="Q185">
        <f t="shared" si="10"/>
        <v>-1575</v>
      </c>
      <c r="R185">
        <f t="shared" si="11"/>
        <v>40.988372093023258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7">
        <f t="shared" si="8"/>
        <v>43588.208333333328</v>
      </c>
      <c r="L186">
        <v>1556946000</v>
      </c>
      <c r="M186" s="7">
        <f t="shared" si="9"/>
        <v>43589.208333333328</v>
      </c>
      <c r="N186" t="b">
        <v>0</v>
      </c>
      <c r="O186" t="b">
        <v>0</v>
      </c>
      <c r="P186" t="s">
        <v>33</v>
      </c>
      <c r="Q186">
        <f t="shared" si="10"/>
        <v>6950</v>
      </c>
      <c r="R186">
        <f t="shared" si="11"/>
        <v>31.029411764705884</v>
      </c>
      <c r="S186" t="s">
        <v>2039</v>
      </c>
      <c r="T186" t="s">
        <v>2040</v>
      </c>
    </row>
    <row r="187" spans="1:20" hidden="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7">
        <f t="shared" si="8"/>
        <v>43233.208333333328</v>
      </c>
      <c r="L187">
        <v>1527138000</v>
      </c>
      <c r="M187" s="7">
        <f t="shared" si="9"/>
        <v>43244.208333333328</v>
      </c>
      <c r="N187" t="b">
        <v>0</v>
      </c>
      <c r="O187" t="b">
        <v>0</v>
      </c>
      <c r="P187" t="s">
        <v>269</v>
      </c>
      <c r="Q187">
        <f t="shared" si="10"/>
        <v>-282</v>
      </c>
      <c r="R187">
        <f t="shared" si="11"/>
        <v>37.789473684210527</v>
      </c>
      <c r="S187" t="s">
        <v>2041</v>
      </c>
      <c r="T187" t="s">
        <v>2060</v>
      </c>
    </row>
    <row r="188" spans="1:20" hidden="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7">
        <f t="shared" si="8"/>
        <v>41782.208333333336</v>
      </c>
      <c r="L188">
        <v>1402117200</v>
      </c>
      <c r="M188" s="7">
        <f t="shared" si="9"/>
        <v>41797.208333333336</v>
      </c>
      <c r="N188" t="b">
        <v>0</v>
      </c>
      <c r="O188" t="b">
        <v>0</v>
      </c>
      <c r="P188" t="s">
        <v>33</v>
      </c>
      <c r="Q188">
        <f t="shared" si="10"/>
        <v>-60442</v>
      </c>
      <c r="R188">
        <f t="shared" si="11"/>
        <v>32.006772009029348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7">
        <f t="shared" si="8"/>
        <v>41328.25</v>
      </c>
      <c r="L189">
        <v>1364014800</v>
      </c>
      <c r="M189" s="7">
        <f t="shared" si="9"/>
        <v>41356.208333333336</v>
      </c>
      <c r="N189" t="b">
        <v>0</v>
      </c>
      <c r="O189" t="b">
        <v>1</v>
      </c>
      <c r="P189" t="s">
        <v>100</v>
      </c>
      <c r="Q189">
        <f t="shared" si="10"/>
        <v>78184</v>
      </c>
      <c r="R189">
        <f t="shared" si="11"/>
        <v>95.966712898751737</v>
      </c>
      <c r="S189" t="s">
        <v>2041</v>
      </c>
      <c r="T189" t="s">
        <v>2052</v>
      </c>
    </row>
    <row r="190" spans="1:20" hidden="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7">
        <f t="shared" si="8"/>
        <v>41975.25</v>
      </c>
      <c r="L190">
        <v>1417586400</v>
      </c>
      <c r="M190" s="7">
        <f t="shared" si="9"/>
        <v>41976.25</v>
      </c>
      <c r="N190" t="b">
        <v>0</v>
      </c>
      <c r="O190" t="b">
        <v>0</v>
      </c>
      <c r="P190" t="s">
        <v>33</v>
      </c>
      <c r="Q190">
        <f t="shared" si="10"/>
        <v>-5575</v>
      </c>
      <c r="R190">
        <f t="shared" si="11"/>
        <v>75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7">
        <f t="shared" si="8"/>
        <v>42433.25</v>
      </c>
      <c r="L191">
        <v>1457071200</v>
      </c>
      <c r="M191" s="7">
        <f t="shared" si="9"/>
        <v>42433.25</v>
      </c>
      <c r="N191" t="b">
        <v>0</v>
      </c>
      <c r="O191" t="b">
        <v>0</v>
      </c>
      <c r="P191" t="s">
        <v>33</v>
      </c>
      <c r="Q191">
        <f t="shared" si="10"/>
        <v>-146296</v>
      </c>
      <c r="R191">
        <f t="shared" si="11"/>
        <v>102.0498866213152</v>
      </c>
      <c r="S191" t="s">
        <v>2039</v>
      </c>
      <c r="T191" t="s">
        <v>2040</v>
      </c>
    </row>
    <row r="192" spans="1:20" hidden="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7">
        <f t="shared" si="8"/>
        <v>41429.208333333336</v>
      </c>
      <c r="L192">
        <v>1370408400</v>
      </c>
      <c r="M192" s="7">
        <f t="shared" si="9"/>
        <v>41430.208333333336</v>
      </c>
      <c r="N192" t="b">
        <v>0</v>
      </c>
      <c r="O192" t="b">
        <v>1</v>
      </c>
      <c r="P192" t="s">
        <v>33</v>
      </c>
      <c r="Q192">
        <f t="shared" si="10"/>
        <v>-1162</v>
      </c>
      <c r="R192">
        <f t="shared" si="11"/>
        <v>105.75</v>
      </c>
      <c r="S192" t="s">
        <v>2039</v>
      </c>
      <c r="T192" t="s">
        <v>2040</v>
      </c>
    </row>
    <row r="193" spans="1:20" hidden="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7">
        <f t="shared" si="8"/>
        <v>43536.208333333328</v>
      </c>
      <c r="L193">
        <v>1552626000</v>
      </c>
      <c r="M193" s="7">
        <f t="shared" si="9"/>
        <v>43539.208333333328</v>
      </c>
      <c r="N193" t="b">
        <v>0</v>
      </c>
      <c r="O193" t="b">
        <v>0</v>
      </c>
      <c r="P193" t="s">
        <v>33</v>
      </c>
      <c r="Q193">
        <f t="shared" si="10"/>
        <v>-5212</v>
      </c>
      <c r="R193">
        <f t="shared" si="11"/>
        <v>37.069767441860463</v>
      </c>
      <c r="S193" t="s">
        <v>2039</v>
      </c>
      <c r="T193" t="s">
        <v>2040</v>
      </c>
    </row>
    <row r="194" spans="1:20" hidden="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7">
        <f t="shared" ref="K194:K257" si="12">(((J194/60)/60)/24)+DATE(1970,1,1)</f>
        <v>41817.208333333336</v>
      </c>
      <c r="L194">
        <v>1404190800</v>
      </c>
      <c r="M194" s="7">
        <f t="shared" ref="M194:M257" si="13">(((L194/60)/60)/24)+DATE(1970,1,1)</f>
        <v>41821.208333333336</v>
      </c>
      <c r="N194" t="b">
        <v>0</v>
      </c>
      <c r="O194" t="b">
        <v>0</v>
      </c>
      <c r="P194" t="s">
        <v>23</v>
      </c>
      <c r="Q194">
        <f t="shared" ref="Q194:Q257" si="14">E194-D194</f>
        <v>-34083</v>
      </c>
      <c r="R194">
        <f t="shared" ref="R194:R257" si="15">E194/G194</f>
        <v>35.049382716049379</v>
      </c>
      <c r="S194" t="s">
        <v>2035</v>
      </c>
      <c r="T194" t="s">
        <v>2036</v>
      </c>
    </row>
    <row r="195" spans="1:20" hidden="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7">
        <f t="shared" si="12"/>
        <v>43198.208333333328</v>
      </c>
      <c r="L195">
        <v>1523509200</v>
      </c>
      <c r="M195" s="7">
        <f t="shared" si="13"/>
        <v>43202.208333333328</v>
      </c>
      <c r="N195" t="b">
        <v>1</v>
      </c>
      <c r="O195" t="b">
        <v>0</v>
      </c>
      <c r="P195" t="s">
        <v>60</v>
      </c>
      <c r="Q195">
        <f t="shared" si="14"/>
        <v>-3588</v>
      </c>
      <c r="R195">
        <f t="shared" si="15"/>
        <v>46.338461538461537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7">
        <f t="shared" si="12"/>
        <v>42261.208333333328</v>
      </c>
      <c r="L196">
        <v>1443589200</v>
      </c>
      <c r="M196" s="7">
        <f t="shared" si="13"/>
        <v>42277.208333333328</v>
      </c>
      <c r="N196" t="b">
        <v>0</v>
      </c>
      <c r="O196" t="b">
        <v>0</v>
      </c>
      <c r="P196" t="s">
        <v>148</v>
      </c>
      <c r="Q196">
        <f t="shared" si="14"/>
        <v>1616</v>
      </c>
      <c r="R196">
        <f t="shared" si="15"/>
        <v>69.174603174603178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7">
        <f t="shared" si="12"/>
        <v>43310.208333333328</v>
      </c>
      <c r="L197">
        <v>1533445200</v>
      </c>
      <c r="M197" s="7">
        <f t="shared" si="13"/>
        <v>43317.208333333328</v>
      </c>
      <c r="N197" t="b">
        <v>0</v>
      </c>
      <c r="O197" t="b">
        <v>0</v>
      </c>
      <c r="P197" t="s">
        <v>50</v>
      </c>
      <c r="Q197">
        <f t="shared" si="14"/>
        <v>41357</v>
      </c>
      <c r="R197">
        <f t="shared" si="15"/>
        <v>109.07824427480917</v>
      </c>
      <c r="S197" t="s">
        <v>2035</v>
      </c>
      <c r="T197" t="s">
        <v>2043</v>
      </c>
    </row>
    <row r="198" spans="1:20" hidden="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7">
        <f t="shared" si="12"/>
        <v>42616.208333333328</v>
      </c>
      <c r="L198">
        <v>1474520400</v>
      </c>
      <c r="M198" s="7">
        <f t="shared" si="13"/>
        <v>42635.208333333328</v>
      </c>
      <c r="N198" t="b">
        <v>0</v>
      </c>
      <c r="O198" t="b">
        <v>0</v>
      </c>
      <c r="P198" t="s">
        <v>65</v>
      </c>
      <c r="Q198">
        <f t="shared" si="14"/>
        <v>-3022</v>
      </c>
      <c r="R198">
        <f t="shared" si="15"/>
        <v>51.78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7">
        <f t="shared" si="12"/>
        <v>42909.208333333328</v>
      </c>
      <c r="L199">
        <v>1499403600</v>
      </c>
      <c r="M199" s="7">
        <f t="shared" si="13"/>
        <v>42923.208333333328</v>
      </c>
      <c r="N199" t="b">
        <v>0</v>
      </c>
      <c r="O199" t="b">
        <v>0</v>
      </c>
      <c r="P199" t="s">
        <v>53</v>
      </c>
      <c r="Q199">
        <f t="shared" si="14"/>
        <v>108418</v>
      </c>
      <c r="R199">
        <f t="shared" si="15"/>
        <v>82.010055304172951</v>
      </c>
      <c r="S199" t="s">
        <v>2041</v>
      </c>
      <c r="T199" t="s">
        <v>2044</v>
      </c>
    </row>
    <row r="200" spans="1:20" hidden="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7">
        <f t="shared" si="12"/>
        <v>40396.208333333336</v>
      </c>
      <c r="L200">
        <v>1283576400</v>
      </c>
      <c r="M200" s="7">
        <f t="shared" si="13"/>
        <v>40425.208333333336</v>
      </c>
      <c r="N200" t="b">
        <v>0</v>
      </c>
      <c r="O200" t="b">
        <v>0</v>
      </c>
      <c r="P200" t="s">
        <v>50</v>
      </c>
      <c r="Q200">
        <f t="shared" si="14"/>
        <v>-57159</v>
      </c>
      <c r="R200">
        <f t="shared" si="15"/>
        <v>35.958333333333336</v>
      </c>
      <c r="S200" t="s">
        <v>2035</v>
      </c>
      <c r="T200" t="s">
        <v>2043</v>
      </c>
    </row>
    <row r="201" spans="1:20" hidden="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7">
        <f t="shared" si="12"/>
        <v>42192.208333333328</v>
      </c>
      <c r="L201">
        <v>1436590800</v>
      </c>
      <c r="M201" s="7">
        <f t="shared" si="13"/>
        <v>42196.208333333328</v>
      </c>
      <c r="N201" t="b">
        <v>0</v>
      </c>
      <c r="O201" t="b">
        <v>0</v>
      </c>
      <c r="P201" t="s">
        <v>23</v>
      </c>
      <c r="Q201">
        <f t="shared" si="14"/>
        <v>-832</v>
      </c>
      <c r="R201">
        <f t="shared" si="15"/>
        <v>74.461538461538467</v>
      </c>
      <c r="S201" t="s">
        <v>2035</v>
      </c>
      <c r="T201" t="s">
        <v>2036</v>
      </c>
    </row>
    <row r="202" spans="1:20" hidden="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7">
        <f t="shared" si="12"/>
        <v>40262.208333333336</v>
      </c>
      <c r="L202">
        <v>1270443600</v>
      </c>
      <c r="M202" s="7">
        <f t="shared" si="13"/>
        <v>40273.208333333336</v>
      </c>
      <c r="N202" t="b">
        <v>0</v>
      </c>
      <c r="O202" t="b">
        <v>0</v>
      </c>
      <c r="P202" t="s">
        <v>33</v>
      </c>
      <c r="Q202">
        <f t="shared" si="14"/>
        <v>-98</v>
      </c>
      <c r="R202">
        <f t="shared" si="15"/>
        <v>2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7">
        <f t="shared" si="12"/>
        <v>41845.208333333336</v>
      </c>
      <c r="L203">
        <v>1407819600</v>
      </c>
      <c r="M203" s="7">
        <f t="shared" si="13"/>
        <v>41863.208333333336</v>
      </c>
      <c r="N203" t="b">
        <v>0</v>
      </c>
      <c r="O203" t="b">
        <v>0</v>
      </c>
      <c r="P203" t="s">
        <v>28</v>
      </c>
      <c r="Q203">
        <f t="shared" si="14"/>
        <v>12205</v>
      </c>
      <c r="R203">
        <f t="shared" si="15"/>
        <v>91.114649681528661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7">
        <f t="shared" si="12"/>
        <v>40818.208333333336</v>
      </c>
      <c r="L204">
        <v>1317877200</v>
      </c>
      <c r="M204" s="7">
        <f t="shared" si="13"/>
        <v>40822.208333333336</v>
      </c>
      <c r="N204" t="b">
        <v>0</v>
      </c>
      <c r="O204" t="b">
        <v>0</v>
      </c>
      <c r="P204" t="s">
        <v>17</v>
      </c>
      <c r="Q204">
        <f t="shared" si="14"/>
        <v>-1757</v>
      </c>
      <c r="R204">
        <f t="shared" si="15"/>
        <v>79.792682926829272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7">
        <f t="shared" si="12"/>
        <v>42752.25</v>
      </c>
      <c r="L205">
        <v>1484805600</v>
      </c>
      <c r="M205" s="7">
        <f t="shared" si="13"/>
        <v>42754.25</v>
      </c>
      <c r="N205" t="b">
        <v>0</v>
      </c>
      <c r="O205" t="b">
        <v>0</v>
      </c>
      <c r="P205" t="s">
        <v>33</v>
      </c>
      <c r="Q205">
        <f t="shared" si="14"/>
        <v>49513</v>
      </c>
      <c r="R205">
        <f t="shared" si="15"/>
        <v>42.999777678968428</v>
      </c>
      <c r="S205" t="s">
        <v>2039</v>
      </c>
      <c r="T205" t="s">
        <v>2040</v>
      </c>
    </row>
    <row r="206" spans="1:20" hidden="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7">
        <f t="shared" si="12"/>
        <v>40636.208333333336</v>
      </c>
      <c r="L206">
        <v>1302670800</v>
      </c>
      <c r="M206" s="7">
        <f t="shared" si="13"/>
        <v>40646.208333333336</v>
      </c>
      <c r="N206" t="b">
        <v>0</v>
      </c>
      <c r="O206" t="b">
        <v>0</v>
      </c>
      <c r="P206" t="s">
        <v>159</v>
      </c>
      <c r="Q206">
        <f t="shared" si="14"/>
        <v>-72471</v>
      </c>
      <c r="R206">
        <f t="shared" si="15"/>
        <v>63.225000000000001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7">
        <f t="shared" si="12"/>
        <v>43390.208333333328</v>
      </c>
      <c r="L207">
        <v>1540789200</v>
      </c>
      <c r="M207" s="7">
        <f t="shared" si="13"/>
        <v>43402.208333333328</v>
      </c>
      <c r="N207" t="b">
        <v>1</v>
      </c>
      <c r="O207" t="b">
        <v>0</v>
      </c>
      <c r="P207" t="s">
        <v>33</v>
      </c>
      <c r="Q207">
        <f t="shared" si="14"/>
        <v>4314</v>
      </c>
      <c r="R207">
        <f t="shared" si="15"/>
        <v>70.174999999999997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7">
        <f t="shared" si="12"/>
        <v>40236.25</v>
      </c>
      <c r="L208">
        <v>1268028000</v>
      </c>
      <c r="M208" s="7">
        <f t="shared" si="13"/>
        <v>40245.25</v>
      </c>
      <c r="N208" t="b">
        <v>0</v>
      </c>
      <c r="O208" t="b">
        <v>0</v>
      </c>
      <c r="P208" t="s">
        <v>119</v>
      </c>
      <c r="Q208">
        <f t="shared" si="14"/>
        <v>-5504</v>
      </c>
      <c r="R208">
        <f t="shared" si="15"/>
        <v>61.333333333333336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7">
        <f t="shared" si="12"/>
        <v>43340.208333333328</v>
      </c>
      <c r="L209">
        <v>1537160400</v>
      </c>
      <c r="M209" s="7">
        <f t="shared" si="13"/>
        <v>43360.208333333328</v>
      </c>
      <c r="N209" t="b">
        <v>0</v>
      </c>
      <c r="O209" t="b">
        <v>1</v>
      </c>
      <c r="P209" t="s">
        <v>23</v>
      </c>
      <c r="Q209">
        <f t="shared" si="14"/>
        <v>3257</v>
      </c>
      <c r="R209">
        <f t="shared" si="15"/>
        <v>99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7">
        <f t="shared" si="12"/>
        <v>43048.25</v>
      </c>
      <c r="L210">
        <v>1512280800</v>
      </c>
      <c r="M210" s="7">
        <f t="shared" si="13"/>
        <v>43072.25</v>
      </c>
      <c r="N210" t="b">
        <v>0</v>
      </c>
      <c r="O210" t="b">
        <v>0</v>
      </c>
      <c r="P210" t="s">
        <v>42</v>
      </c>
      <c r="Q210">
        <f t="shared" si="14"/>
        <v>2210</v>
      </c>
      <c r="R210">
        <f t="shared" si="15"/>
        <v>96.984900146127615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7">
        <f t="shared" si="12"/>
        <v>42496.208333333328</v>
      </c>
      <c r="L211">
        <v>1463115600</v>
      </c>
      <c r="M211" s="7">
        <f t="shared" si="13"/>
        <v>42503.208333333328</v>
      </c>
      <c r="N211" t="b">
        <v>0</v>
      </c>
      <c r="O211" t="b">
        <v>0</v>
      </c>
      <c r="P211" t="s">
        <v>42</v>
      </c>
      <c r="Q211">
        <f t="shared" si="14"/>
        <v>-153288</v>
      </c>
      <c r="R211">
        <f t="shared" si="15"/>
        <v>51.004950495049506</v>
      </c>
      <c r="S211" t="s">
        <v>2041</v>
      </c>
      <c r="T211" t="s">
        <v>2042</v>
      </c>
    </row>
    <row r="212" spans="1:20" hidden="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7">
        <f t="shared" si="12"/>
        <v>42797.25</v>
      </c>
      <c r="L212">
        <v>1490850000</v>
      </c>
      <c r="M212" s="7">
        <f t="shared" si="13"/>
        <v>42824.208333333328</v>
      </c>
      <c r="N212" t="b">
        <v>0</v>
      </c>
      <c r="O212" t="b">
        <v>0</v>
      </c>
      <c r="P212" t="s">
        <v>474</v>
      </c>
      <c r="Q212">
        <f t="shared" si="14"/>
        <v>-3062</v>
      </c>
      <c r="R212">
        <f t="shared" si="15"/>
        <v>28.044247787610619</v>
      </c>
      <c r="S212" t="s">
        <v>2041</v>
      </c>
      <c r="T212" t="s">
        <v>2063</v>
      </c>
    </row>
    <row r="213" spans="1:20" ht="31.5" hidden="1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7">
        <f t="shared" si="12"/>
        <v>41513.208333333336</v>
      </c>
      <c r="L213">
        <v>1379653200</v>
      </c>
      <c r="M213" s="7">
        <f t="shared" si="13"/>
        <v>41537.208333333336</v>
      </c>
      <c r="N213" t="b">
        <v>0</v>
      </c>
      <c r="O213" t="b">
        <v>0</v>
      </c>
      <c r="P213" t="s">
        <v>33</v>
      </c>
      <c r="Q213">
        <f t="shared" si="14"/>
        <v>-5300</v>
      </c>
      <c r="R213">
        <f t="shared" si="15"/>
        <v>60.984615384615381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7">
        <f t="shared" si="12"/>
        <v>43814.25</v>
      </c>
      <c r="L214">
        <v>1580364000</v>
      </c>
      <c r="M214" s="7">
        <f t="shared" si="13"/>
        <v>43860.25</v>
      </c>
      <c r="N214" t="b">
        <v>0</v>
      </c>
      <c r="O214" t="b">
        <v>0</v>
      </c>
      <c r="P214" t="s">
        <v>33</v>
      </c>
      <c r="Q214">
        <f t="shared" si="14"/>
        <v>4200</v>
      </c>
      <c r="R214">
        <f t="shared" si="15"/>
        <v>73.214285714285708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7">
        <f t="shared" si="12"/>
        <v>40488.208333333336</v>
      </c>
      <c r="L215">
        <v>1289714400</v>
      </c>
      <c r="M215" s="7">
        <f t="shared" si="13"/>
        <v>40496.25</v>
      </c>
      <c r="N215" t="b">
        <v>0</v>
      </c>
      <c r="O215" t="b">
        <v>1</v>
      </c>
      <c r="P215" t="s">
        <v>60</v>
      </c>
      <c r="Q215">
        <f t="shared" si="14"/>
        <v>83649</v>
      </c>
      <c r="R215">
        <f t="shared" si="15"/>
        <v>39.997435299603637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7">
        <f t="shared" si="12"/>
        <v>40409.208333333336</v>
      </c>
      <c r="L216">
        <v>1282712400</v>
      </c>
      <c r="M216" s="7">
        <f t="shared" si="13"/>
        <v>40415.208333333336</v>
      </c>
      <c r="N216" t="b">
        <v>0</v>
      </c>
      <c r="O216" t="b">
        <v>0</v>
      </c>
      <c r="P216" t="s">
        <v>23</v>
      </c>
      <c r="Q216">
        <f t="shared" si="14"/>
        <v>12924</v>
      </c>
      <c r="R216">
        <f t="shared" si="15"/>
        <v>86.812121212121212</v>
      </c>
      <c r="S216" t="s">
        <v>2035</v>
      </c>
      <c r="T216" t="s">
        <v>2036</v>
      </c>
    </row>
    <row r="217" spans="1:20" hidden="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7">
        <f t="shared" si="12"/>
        <v>43509.25</v>
      </c>
      <c r="L217">
        <v>1550210400</v>
      </c>
      <c r="M217" s="7">
        <f t="shared" si="13"/>
        <v>43511.25</v>
      </c>
      <c r="N217" t="b">
        <v>0</v>
      </c>
      <c r="O217" t="b">
        <v>0</v>
      </c>
      <c r="P217" t="s">
        <v>33</v>
      </c>
      <c r="Q217">
        <f t="shared" si="14"/>
        <v>-150776</v>
      </c>
      <c r="R217">
        <f t="shared" si="15"/>
        <v>42.125874125874127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7">
        <f t="shared" si="12"/>
        <v>40869.25</v>
      </c>
      <c r="L218">
        <v>1322114400</v>
      </c>
      <c r="M218" s="7">
        <f t="shared" si="13"/>
        <v>40871.25</v>
      </c>
      <c r="N218" t="b">
        <v>0</v>
      </c>
      <c r="O218" t="b">
        <v>0</v>
      </c>
      <c r="P218" t="s">
        <v>33</v>
      </c>
      <c r="Q218">
        <f t="shared" si="14"/>
        <v>67021</v>
      </c>
      <c r="R218">
        <f t="shared" si="15"/>
        <v>103.97851239669421</v>
      </c>
      <c r="S218" t="s">
        <v>2039</v>
      </c>
      <c r="T218" t="s">
        <v>2040</v>
      </c>
    </row>
    <row r="219" spans="1:20" hidden="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7">
        <f t="shared" si="12"/>
        <v>43583.208333333328</v>
      </c>
      <c r="L219">
        <v>1557205200</v>
      </c>
      <c r="M219" s="7">
        <f t="shared" si="13"/>
        <v>43592.208333333328</v>
      </c>
      <c r="N219" t="b">
        <v>0</v>
      </c>
      <c r="O219" t="b">
        <v>0</v>
      </c>
      <c r="P219" t="s">
        <v>474</v>
      </c>
      <c r="Q219">
        <f t="shared" si="14"/>
        <v>-71489</v>
      </c>
      <c r="R219">
        <f t="shared" si="15"/>
        <v>62.003211991434689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7">
        <f t="shared" si="12"/>
        <v>40858.25</v>
      </c>
      <c r="L220">
        <v>1323928800</v>
      </c>
      <c r="M220" s="7">
        <f t="shared" si="13"/>
        <v>40892.25</v>
      </c>
      <c r="N220" t="b">
        <v>0</v>
      </c>
      <c r="O220" t="b">
        <v>1</v>
      </c>
      <c r="P220" t="s">
        <v>100</v>
      </c>
      <c r="Q220">
        <f t="shared" si="14"/>
        <v>6609</v>
      </c>
      <c r="R220">
        <f t="shared" si="15"/>
        <v>31.005037783375315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7">
        <f t="shared" si="12"/>
        <v>41137.208333333336</v>
      </c>
      <c r="L221">
        <v>1346130000</v>
      </c>
      <c r="M221" s="7">
        <f t="shared" si="13"/>
        <v>41149.208333333336</v>
      </c>
      <c r="N221" t="b">
        <v>0</v>
      </c>
      <c r="O221" t="b">
        <v>0</v>
      </c>
      <c r="P221" t="s">
        <v>71</v>
      </c>
      <c r="Q221">
        <f t="shared" si="14"/>
        <v>96797</v>
      </c>
      <c r="R221">
        <f t="shared" si="15"/>
        <v>89.991552956465242</v>
      </c>
      <c r="S221" t="s">
        <v>2041</v>
      </c>
      <c r="T221" t="s">
        <v>2049</v>
      </c>
    </row>
    <row r="222" spans="1:20" hidden="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7">
        <f t="shared" si="12"/>
        <v>40725.208333333336</v>
      </c>
      <c r="L222">
        <v>1311051600</v>
      </c>
      <c r="M222" s="7">
        <f t="shared" si="13"/>
        <v>40743.208333333336</v>
      </c>
      <c r="N222" t="b">
        <v>1</v>
      </c>
      <c r="O222" t="b">
        <v>0</v>
      </c>
      <c r="P222" t="s">
        <v>33</v>
      </c>
      <c r="Q222">
        <f t="shared" si="14"/>
        <v>-7233</v>
      </c>
      <c r="R222">
        <f t="shared" si="15"/>
        <v>39.235294117647058</v>
      </c>
      <c r="S222" t="s">
        <v>2039</v>
      </c>
      <c r="T222" t="s">
        <v>2040</v>
      </c>
    </row>
    <row r="223" spans="1:20" ht="31.5" hidden="1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7">
        <f t="shared" si="12"/>
        <v>41081.208333333336</v>
      </c>
      <c r="L223">
        <v>1340427600</v>
      </c>
      <c r="M223" s="7">
        <f t="shared" si="13"/>
        <v>41083.208333333336</v>
      </c>
      <c r="N223" t="b">
        <v>1</v>
      </c>
      <c r="O223" t="b">
        <v>0</v>
      </c>
      <c r="P223" t="s">
        <v>17</v>
      </c>
      <c r="Q223">
        <f t="shared" si="14"/>
        <v>-1670</v>
      </c>
      <c r="R223">
        <f t="shared" si="15"/>
        <v>54.993116108306566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7">
        <f t="shared" si="12"/>
        <v>41914.208333333336</v>
      </c>
      <c r="L224">
        <v>1412312400</v>
      </c>
      <c r="M224" s="7">
        <f t="shared" si="13"/>
        <v>41915.208333333336</v>
      </c>
      <c r="N224" t="b">
        <v>0</v>
      </c>
      <c r="O224" t="b">
        <v>0</v>
      </c>
      <c r="P224" t="s">
        <v>122</v>
      </c>
      <c r="Q224">
        <f t="shared" si="14"/>
        <v>1823</v>
      </c>
      <c r="R224">
        <f t="shared" si="15"/>
        <v>47.992753623188406</v>
      </c>
      <c r="S224" t="s">
        <v>2054</v>
      </c>
      <c r="T224" t="s">
        <v>2055</v>
      </c>
    </row>
    <row r="225" spans="1:20" hidden="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7">
        <f t="shared" si="12"/>
        <v>42445.208333333328</v>
      </c>
      <c r="L225">
        <v>1459314000</v>
      </c>
      <c r="M225" s="7">
        <f t="shared" si="13"/>
        <v>42459.208333333328</v>
      </c>
      <c r="N225" t="b">
        <v>0</v>
      </c>
      <c r="O225" t="b">
        <v>0</v>
      </c>
      <c r="P225" t="s">
        <v>33</v>
      </c>
      <c r="Q225">
        <f t="shared" si="14"/>
        <v>-5403</v>
      </c>
      <c r="R225">
        <f t="shared" si="15"/>
        <v>87.966702470461868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7">
        <f t="shared" si="12"/>
        <v>41906.208333333336</v>
      </c>
      <c r="L226">
        <v>1415426400</v>
      </c>
      <c r="M226" s="7">
        <f t="shared" si="13"/>
        <v>41951.25</v>
      </c>
      <c r="N226" t="b">
        <v>0</v>
      </c>
      <c r="O226" t="b">
        <v>0</v>
      </c>
      <c r="P226" t="s">
        <v>474</v>
      </c>
      <c r="Q226">
        <f t="shared" si="14"/>
        <v>140585</v>
      </c>
      <c r="R226">
        <f t="shared" si="15"/>
        <v>51.999165275459099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7">
        <f t="shared" si="12"/>
        <v>41762.208333333336</v>
      </c>
      <c r="L227">
        <v>1399093200</v>
      </c>
      <c r="M227" s="7">
        <f t="shared" si="13"/>
        <v>41762.208333333336</v>
      </c>
      <c r="N227" t="b">
        <v>1</v>
      </c>
      <c r="O227" t="b">
        <v>0</v>
      </c>
      <c r="P227" t="s">
        <v>23</v>
      </c>
      <c r="Q227">
        <f t="shared" si="14"/>
        <v>108598</v>
      </c>
      <c r="R227">
        <f t="shared" si="15"/>
        <v>29.999659863945578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7">
        <f t="shared" si="12"/>
        <v>40276.208333333336</v>
      </c>
      <c r="L228">
        <v>1273899600</v>
      </c>
      <c r="M228" s="7">
        <f t="shared" si="13"/>
        <v>40313.208333333336</v>
      </c>
      <c r="N228" t="b">
        <v>0</v>
      </c>
      <c r="O228" t="b">
        <v>0</v>
      </c>
      <c r="P228" t="s">
        <v>122</v>
      </c>
      <c r="Q228">
        <f t="shared" si="14"/>
        <v>7999</v>
      </c>
      <c r="R228">
        <f t="shared" si="15"/>
        <v>98.205357142857139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7">
        <f t="shared" si="12"/>
        <v>42139.208333333328</v>
      </c>
      <c r="L229">
        <v>1432184400</v>
      </c>
      <c r="M229" s="7">
        <f t="shared" si="13"/>
        <v>42145.208333333328</v>
      </c>
      <c r="N229" t="b">
        <v>0</v>
      </c>
      <c r="O229" t="b">
        <v>0</v>
      </c>
      <c r="P229" t="s">
        <v>292</v>
      </c>
      <c r="Q229">
        <f t="shared" si="14"/>
        <v>41851</v>
      </c>
      <c r="R229">
        <f t="shared" si="15"/>
        <v>108.96182396606575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7">
        <f t="shared" si="12"/>
        <v>42613.208333333328</v>
      </c>
      <c r="L230">
        <v>1474779600</v>
      </c>
      <c r="M230" s="7">
        <f t="shared" si="13"/>
        <v>42638.208333333328</v>
      </c>
      <c r="N230" t="b">
        <v>0</v>
      </c>
      <c r="O230" t="b">
        <v>0</v>
      </c>
      <c r="P230" t="s">
        <v>71</v>
      </c>
      <c r="Q230">
        <f t="shared" si="14"/>
        <v>27452</v>
      </c>
      <c r="R230">
        <f t="shared" si="15"/>
        <v>66.998379254457049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7">
        <f t="shared" si="12"/>
        <v>42887.208333333328</v>
      </c>
      <c r="L231">
        <v>1500440400</v>
      </c>
      <c r="M231" s="7">
        <f t="shared" si="13"/>
        <v>42935.208333333328</v>
      </c>
      <c r="N231" t="b">
        <v>0</v>
      </c>
      <c r="O231" t="b">
        <v>1</v>
      </c>
      <c r="P231" t="s">
        <v>292</v>
      </c>
      <c r="Q231">
        <f t="shared" si="14"/>
        <v>80198</v>
      </c>
      <c r="R231">
        <f t="shared" si="15"/>
        <v>64.99333594668758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7">
        <f t="shared" si="12"/>
        <v>43805.25</v>
      </c>
      <c r="L232">
        <v>1575612000</v>
      </c>
      <c r="M232" s="7">
        <f t="shared" si="13"/>
        <v>43805.25</v>
      </c>
      <c r="N232" t="b">
        <v>0</v>
      </c>
      <c r="O232" t="b">
        <v>0</v>
      </c>
      <c r="P232" t="s">
        <v>89</v>
      </c>
      <c r="Q232">
        <f t="shared" si="14"/>
        <v>7684</v>
      </c>
      <c r="R232">
        <f t="shared" si="15"/>
        <v>99.841584158415841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7">
        <f t="shared" si="12"/>
        <v>41415.208333333336</v>
      </c>
      <c r="L233">
        <v>1374123600</v>
      </c>
      <c r="M233" s="7">
        <f t="shared" si="13"/>
        <v>41473.208333333336</v>
      </c>
      <c r="N233" t="b">
        <v>0</v>
      </c>
      <c r="O233" t="b">
        <v>0</v>
      </c>
      <c r="P233" t="s">
        <v>33</v>
      </c>
      <c r="Q233">
        <f t="shared" si="14"/>
        <v>-1677</v>
      </c>
      <c r="R233">
        <f t="shared" si="15"/>
        <v>82.432835820895519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7">
        <f t="shared" si="12"/>
        <v>42576.208333333328</v>
      </c>
      <c r="L234">
        <v>1469509200</v>
      </c>
      <c r="M234" s="7">
        <f t="shared" si="13"/>
        <v>42577.208333333328</v>
      </c>
      <c r="N234" t="b">
        <v>0</v>
      </c>
      <c r="O234" t="b">
        <v>0</v>
      </c>
      <c r="P234" t="s">
        <v>33</v>
      </c>
      <c r="Q234">
        <f t="shared" si="14"/>
        <v>2423</v>
      </c>
      <c r="R234">
        <f t="shared" si="15"/>
        <v>63.293478260869563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7">
        <f t="shared" si="12"/>
        <v>40706.208333333336</v>
      </c>
      <c r="L235">
        <v>1309237200</v>
      </c>
      <c r="M235" s="7">
        <f t="shared" si="13"/>
        <v>40722.208333333336</v>
      </c>
      <c r="N235" t="b">
        <v>0</v>
      </c>
      <c r="O235" t="b">
        <v>0</v>
      </c>
      <c r="P235" t="s">
        <v>71</v>
      </c>
      <c r="Q235">
        <f t="shared" si="14"/>
        <v>2200</v>
      </c>
      <c r="R235">
        <f t="shared" si="15"/>
        <v>96.774193548387103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7">
        <f t="shared" si="12"/>
        <v>42969.208333333328</v>
      </c>
      <c r="L236">
        <v>1503982800</v>
      </c>
      <c r="M236" s="7">
        <f t="shared" si="13"/>
        <v>42976.208333333328</v>
      </c>
      <c r="N236" t="b">
        <v>0</v>
      </c>
      <c r="O236" t="b">
        <v>1</v>
      </c>
      <c r="P236" t="s">
        <v>89</v>
      </c>
      <c r="Q236">
        <f t="shared" si="14"/>
        <v>681</v>
      </c>
      <c r="R236">
        <f t="shared" si="15"/>
        <v>54.906040268456373</v>
      </c>
      <c r="S236" t="s">
        <v>2050</v>
      </c>
      <c r="T236" t="s">
        <v>2051</v>
      </c>
    </row>
    <row r="237" spans="1:20" ht="31.5" hidden="1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7">
        <f t="shared" si="12"/>
        <v>42779.25</v>
      </c>
      <c r="L237">
        <v>1487397600</v>
      </c>
      <c r="M237" s="7">
        <f t="shared" si="13"/>
        <v>42784.25</v>
      </c>
      <c r="N237" t="b">
        <v>0</v>
      </c>
      <c r="O237" t="b">
        <v>0</v>
      </c>
      <c r="P237" t="s">
        <v>71</v>
      </c>
      <c r="Q237">
        <f t="shared" si="14"/>
        <v>-5011</v>
      </c>
      <c r="R237">
        <f t="shared" si="15"/>
        <v>39.010869565217391</v>
      </c>
      <c r="S237" t="s">
        <v>2041</v>
      </c>
      <c r="T237" t="s">
        <v>2049</v>
      </c>
    </row>
    <row r="238" spans="1:20" hidden="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7">
        <f t="shared" si="12"/>
        <v>43641.208333333328</v>
      </c>
      <c r="L238">
        <v>1562043600</v>
      </c>
      <c r="M238" s="7">
        <f t="shared" si="13"/>
        <v>43648.208333333328</v>
      </c>
      <c r="N238" t="b">
        <v>0</v>
      </c>
      <c r="O238" t="b">
        <v>1</v>
      </c>
      <c r="P238" t="s">
        <v>23</v>
      </c>
      <c r="Q238">
        <f t="shared" si="14"/>
        <v>-35177</v>
      </c>
      <c r="R238">
        <f t="shared" si="15"/>
        <v>75.84210526315789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7">
        <f t="shared" si="12"/>
        <v>41754.208333333336</v>
      </c>
      <c r="L239">
        <v>1398574800</v>
      </c>
      <c r="M239" s="7">
        <f t="shared" si="13"/>
        <v>41756.208333333336</v>
      </c>
      <c r="N239" t="b">
        <v>0</v>
      </c>
      <c r="O239" t="b">
        <v>0</v>
      </c>
      <c r="P239" t="s">
        <v>71</v>
      </c>
      <c r="Q239">
        <f t="shared" si="14"/>
        <v>5522</v>
      </c>
      <c r="R239">
        <f t="shared" si="15"/>
        <v>45.051671732522799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7">
        <f t="shared" si="12"/>
        <v>43083.25</v>
      </c>
      <c r="L240">
        <v>1515391200</v>
      </c>
      <c r="M240" s="7">
        <f t="shared" si="13"/>
        <v>43108.25</v>
      </c>
      <c r="N240" t="b">
        <v>0</v>
      </c>
      <c r="O240" t="b">
        <v>1</v>
      </c>
      <c r="P240" t="s">
        <v>33</v>
      </c>
      <c r="Q240">
        <f t="shared" si="14"/>
        <v>7738</v>
      </c>
      <c r="R240">
        <f t="shared" si="15"/>
        <v>104.51546391752578</v>
      </c>
      <c r="S240" t="s">
        <v>2039</v>
      </c>
      <c r="T240" t="s">
        <v>2040</v>
      </c>
    </row>
    <row r="241" spans="1:20" hidden="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7">
        <f t="shared" si="12"/>
        <v>42245.208333333328</v>
      </c>
      <c r="L241">
        <v>1441170000</v>
      </c>
      <c r="M241" s="7">
        <f t="shared" si="13"/>
        <v>42249.208333333328</v>
      </c>
      <c r="N241" t="b">
        <v>0</v>
      </c>
      <c r="O241" t="b">
        <v>0</v>
      </c>
      <c r="P241" t="s">
        <v>65</v>
      </c>
      <c r="Q241">
        <f t="shared" si="14"/>
        <v>-73</v>
      </c>
      <c r="R241">
        <f t="shared" si="15"/>
        <v>76.268292682926827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7">
        <f t="shared" si="12"/>
        <v>40396.208333333336</v>
      </c>
      <c r="L242">
        <v>1281157200</v>
      </c>
      <c r="M242" s="7">
        <f t="shared" si="13"/>
        <v>40397.208333333336</v>
      </c>
      <c r="N242" t="b">
        <v>0</v>
      </c>
      <c r="O242" t="b">
        <v>0</v>
      </c>
      <c r="P242" t="s">
        <v>33</v>
      </c>
      <c r="Q242">
        <f t="shared" si="14"/>
        <v>93724</v>
      </c>
      <c r="R242">
        <f t="shared" si="15"/>
        <v>69.015695067264573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7">
        <f t="shared" si="12"/>
        <v>41742.208333333336</v>
      </c>
      <c r="L243">
        <v>1398229200</v>
      </c>
      <c r="M243" s="7">
        <f t="shared" si="13"/>
        <v>41752.208333333336</v>
      </c>
      <c r="N243" t="b">
        <v>0</v>
      </c>
      <c r="O243" t="b">
        <v>1</v>
      </c>
      <c r="P243" t="s">
        <v>68</v>
      </c>
      <c r="Q243">
        <f t="shared" si="14"/>
        <v>3229</v>
      </c>
      <c r="R243">
        <f t="shared" si="15"/>
        <v>101.97684085510689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7">
        <f t="shared" si="12"/>
        <v>42865.208333333328</v>
      </c>
      <c r="L244">
        <v>1495256400</v>
      </c>
      <c r="M244" s="7">
        <f t="shared" si="13"/>
        <v>42875.208333333328</v>
      </c>
      <c r="N244" t="b">
        <v>0</v>
      </c>
      <c r="O244" t="b">
        <v>1</v>
      </c>
      <c r="P244" t="s">
        <v>23</v>
      </c>
      <c r="Q244">
        <f t="shared" si="14"/>
        <v>2329</v>
      </c>
      <c r="R244">
        <f t="shared" si="15"/>
        <v>42.915999999999997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7">
        <f t="shared" si="12"/>
        <v>43163.25</v>
      </c>
      <c r="L245">
        <v>1520402400</v>
      </c>
      <c r="M245" s="7">
        <f t="shared" si="13"/>
        <v>43166.25</v>
      </c>
      <c r="N245" t="b">
        <v>0</v>
      </c>
      <c r="O245" t="b">
        <v>0</v>
      </c>
      <c r="P245" t="s">
        <v>33</v>
      </c>
      <c r="Q245">
        <f t="shared" si="14"/>
        <v>7940</v>
      </c>
      <c r="R245">
        <f t="shared" si="15"/>
        <v>43.025210084033617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7">
        <f t="shared" si="12"/>
        <v>41834.208333333336</v>
      </c>
      <c r="L246">
        <v>1409806800</v>
      </c>
      <c r="M246" s="7">
        <f t="shared" si="13"/>
        <v>41886.208333333336</v>
      </c>
      <c r="N246" t="b">
        <v>0</v>
      </c>
      <c r="O246" t="b">
        <v>0</v>
      </c>
      <c r="P246" t="s">
        <v>33</v>
      </c>
      <c r="Q246">
        <f t="shared" si="14"/>
        <v>3288</v>
      </c>
      <c r="R246">
        <f t="shared" si="15"/>
        <v>75.245283018867923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7">
        <f t="shared" si="12"/>
        <v>41736.208333333336</v>
      </c>
      <c r="L247">
        <v>1396933200</v>
      </c>
      <c r="M247" s="7">
        <f t="shared" si="13"/>
        <v>41737.208333333336</v>
      </c>
      <c r="N247" t="b">
        <v>0</v>
      </c>
      <c r="O247" t="b">
        <v>0</v>
      </c>
      <c r="P247" t="s">
        <v>33</v>
      </c>
      <c r="Q247">
        <f t="shared" si="14"/>
        <v>11871</v>
      </c>
      <c r="R247">
        <f t="shared" si="15"/>
        <v>69.023364485981304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7">
        <f t="shared" si="12"/>
        <v>41491.208333333336</v>
      </c>
      <c r="L248">
        <v>1376024400</v>
      </c>
      <c r="M248" s="7">
        <f t="shared" si="13"/>
        <v>41495.208333333336</v>
      </c>
      <c r="N248" t="b">
        <v>0</v>
      </c>
      <c r="O248" t="b">
        <v>0</v>
      </c>
      <c r="P248" t="s">
        <v>28</v>
      </c>
      <c r="Q248">
        <f t="shared" si="14"/>
        <v>10149</v>
      </c>
      <c r="R248">
        <f t="shared" si="15"/>
        <v>65.986486486486484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7">
        <f t="shared" si="12"/>
        <v>42726.25</v>
      </c>
      <c r="L249">
        <v>1483682400</v>
      </c>
      <c r="M249" s="7">
        <f t="shared" si="13"/>
        <v>42741.25</v>
      </c>
      <c r="N249" t="b">
        <v>0</v>
      </c>
      <c r="O249" t="b">
        <v>1</v>
      </c>
      <c r="P249" t="s">
        <v>119</v>
      </c>
      <c r="Q249">
        <f t="shared" si="14"/>
        <v>164858</v>
      </c>
      <c r="R249">
        <f t="shared" si="15"/>
        <v>98.013800424628457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7">
        <f t="shared" si="12"/>
        <v>42004.25</v>
      </c>
      <c r="L250">
        <v>1420437600</v>
      </c>
      <c r="M250" s="7">
        <f t="shared" si="13"/>
        <v>42009.25</v>
      </c>
      <c r="N250" t="b">
        <v>0</v>
      </c>
      <c r="O250" t="b">
        <v>0</v>
      </c>
      <c r="P250" t="s">
        <v>292</v>
      </c>
      <c r="Q250">
        <f t="shared" si="14"/>
        <v>6903</v>
      </c>
      <c r="R250">
        <f t="shared" si="15"/>
        <v>60.105504587155963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7">
        <f t="shared" si="12"/>
        <v>42006.25</v>
      </c>
      <c r="L251">
        <v>1420783200</v>
      </c>
      <c r="M251" s="7">
        <f t="shared" si="13"/>
        <v>42013.25</v>
      </c>
      <c r="N251" t="b">
        <v>0</v>
      </c>
      <c r="O251" t="b">
        <v>0</v>
      </c>
      <c r="P251" t="s">
        <v>206</v>
      </c>
      <c r="Q251">
        <f t="shared" si="14"/>
        <v>106595</v>
      </c>
      <c r="R251">
        <f t="shared" si="15"/>
        <v>26.000773395204948</v>
      </c>
      <c r="S251" t="s">
        <v>2047</v>
      </c>
      <c r="T251" t="s">
        <v>2059</v>
      </c>
    </row>
    <row r="252" spans="1:20" hidden="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7">
        <f t="shared" si="12"/>
        <v>40203.25</v>
      </c>
      <c r="L252">
        <v>1267423200</v>
      </c>
      <c r="M252" s="7">
        <f t="shared" si="13"/>
        <v>40238.25</v>
      </c>
      <c r="N252" t="b">
        <v>0</v>
      </c>
      <c r="O252" t="b">
        <v>0</v>
      </c>
      <c r="P252" t="s">
        <v>23</v>
      </c>
      <c r="Q252">
        <f t="shared" si="14"/>
        <v>-97</v>
      </c>
      <c r="R252">
        <f t="shared" si="15"/>
        <v>3</v>
      </c>
      <c r="S252" t="s">
        <v>2035</v>
      </c>
      <c r="T252" t="s">
        <v>2036</v>
      </c>
    </row>
    <row r="253" spans="1:20" hidden="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7">
        <f t="shared" si="12"/>
        <v>41252.25</v>
      </c>
      <c r="L253">
        <v>1355205600</v>
      </c>
      <c r="M253" s="7">
        <f t="shared" si="13"/>
        <v>41254.25</v>
      </c>
      <c r="N253" t="b">
        <v>0</v>
      </c>
      <c r="O253" t="b">
        <v>0</v>
      </c>
      <c r="P253" t="s">
        <v>33</v>
      </c>
      <c r="Q253">
        <f t="shared" si="14"/>
        <v>-3260</v>
      </c>
      <c r="R253">
        <f t="shared" si="15"/>
        <v>38.019801980198018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7">
        <f t="shared" si="12"/>
        <v>41572.208333333336</v>
      </c>
      <c r="L254">
        <v>1383109200</v>
      </c>
      <c r="M254" s="7">
        <f t="shared" si="13"/>
        <v>41577.208333333336</v>
      </c>
      <c r="N254" t="b">
        <v>0</v>
      </c>
      <c r="O254" t="b">
        <v>0</v>
      </c>
      <c r="P254" t="s">
        <v>33</v>
      </c>
      <c r="Q254">
        <f t="shared" si="14"/>
        <v>5263</v>
      </c>
      <c r="R254">
        <f t="shared" si="15"/>
        <v>106.15254237288136</v>
      </c>
      <c r="S254" t="s">
        <v>2039</v>
      </c>
      <c r="T254" t="s">
        <v>2040</v>
      </c>
    </row>
    <row r="255" spans="1:20" hidden="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7">
        <f t="shared" si="12"/>
        <v>40641.208333333336</v>
      </c>
      <c r="L255">
        <v>1303275600</v>
      </c>
      <c r="M255" s="7">
        <f t="shared" si="13"/>
        <v>40653.208333333336</v>
      </c>
      <c r="N255" t="b">
        <v>0</v>
      </c>
      <c r="O255" t="b">
        <v>0</v>
      </c>
      <c r="P255" t="s">
        <v>53</v>
      </c>
      <c r="Q255">
        <f t="shared" si="14"/>
        <v>-13339</v>
      </c>
      <c r="R255">
        <f t="shared" si="15"/>
        <v>81.019475655430711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7">
        <f t="shared" si="12"/>
        <v>42787.25</v>
      </c>
      <c r="L256">
        <v>1487829600</v>
      </c>
      <c r="M256" s="7">
        <f t="shared" si="13"/>
        <v>42789.25</v>
      </c>
      <c r="N256" t="b">
        <v>0</v>
      </c>
      <c r="O256" t="b">
        <v>0</v>
      </c>
      <c r="P256" t="s">
        <v>68</v>
      </c>
      <c r="Q256">
        <f t="shared" si="14"/>
        <v>3905</v>
      </c>
      <c r="R256">
        <f t="shared" si="15"/>
        <v>96.647727272727266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7">
        <f t="shared" si="12"/>
        <v>40590.25</v>
      </c>
      <c r="L257">
        <v>1298268000</v>
      </c>
      <c r="M257" s="7">
        <f t="shared" si="13"/>
        <v>40595.25</v>
      </c>
      <c r="N257" t="b">
        <v>0</v>
      </c>
      <c r="O257" t="b">
        <v>1</v>
      </c>
      <c r="P257" t="s">
        <v>23</v>
      </c>
      <c r="Q257">
        <f t="shared" si="14"/>
        <v>16235</v>
      </c>
      <c r="R257">
        <f t="shared" si="15"/>
        <v>57.003535651149086</v>
      </c>
      <c r="S257" t="s">
        <v>2035</v>
      </c>
      <c r="T257" t="s">
        <v>2036</v>
      </c>
    </row>
    <row r="258" spans="1:20" hidden="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7">
        <f t="shared" ref="K258:K321" si="16">(((J258/60)/60)/24)+DATE(1970,1,1)</f>
        <v>42393.25</v>
      </c>
      <c r="L258">
        <v>1456812000</v>
      </c>
      <c r="M258" s="7">
        <f t="shared" ref="M258:M321" si="17">(((L258/60)/60)/24)+DATE(1970,1,1)</f>
        <v>42430.25</v>
      </c>
      <c r="N258" t="b">
        <v>0</v>
      </c>
      <c r="O258" t="b">
        <v>0</v>
      </c>
      <c r="P258" t="s">
        <v>23</v>
      </c>
      <c r="Q258">
        <f t="shared" ref="Q258:Q321" si="18">E258-D258</f>
        <v>-3141</v>
      </c>
      <c r="R258">
        <f t="shared" ref="R258:R321" si="19">E258/G258</f>
        <v>63.93333333333333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7">
        <f t="shared" si="16"/>
        <v>41338.25</v>
      </c>
      <c r="L259">
        <v>1363669200</v>
      </c>
      <c r="M259" s="7">
        <f t="shared" si="17"/>
        <v>41352.208333333336</v>
      </c>
      <c r="N259" t="b">
        <v>0</v>
      </c>
      <c r="O259" t="b">
        <v>0</v>
      </c>
      <c r="P259" t="s">
        <v>33</v>
      </c>
      <c r="Q259">
        <f t="shared" si="18"/>
        <v>2622</v>
      </c>
      <c r="R259">
        <f t="shared" si="19"/>
        <v>90.456521739130437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7">
        <f t="shared" si="16"/>
        <v>42712.25</v>
      </c>
      <c r="L260">
        <v>1482904800</v>
      </c>
      <c r="M260" s="7">
        <f t="shared" si="17"/>
        <v>42732.25</v>
      </c>
      <c r="N260" t="b">
        <v>0</v>
      </c>
      <c r="O260" t="b">
        <v>1</v>
      </c>
      <c r="P260" t="s">
        <v>33</v>
      </c>
      <c r="Q260">
        <f t="shared" si="18"/>
        <v>8424</v>
      </c>
      <c r="R260">
        <f t="shared" si="19"/>
        <v>72.172043010752688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7">
        <f t="shared" si="16"/>
        <v>41251.25</v>
      </c>
      <c r="L261">
        <v>1356588000</v>
      </c>
      <c r="M261" s="7">
        <f t="shared" si="17"/>
        <v>41270.25</v>
      </c>
      <c r="N261" t="b">
        <v>1</v>
      </c>
      <c r="O261" t="b">
        <v>0</v>
      </c>
      <c r="P261" t="s">
        <v>122</v>
      </c>
      <c r="Q261">
        <f t="shared" si="18"/>
        <v>8955</v>
      </c>
      <c r="R261">
        <f t="shared" si="19"/>
        <v>77.934782608695656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7">
        <f t="shared" si="16"/>
        <v>41180.208333333336</v>
      </c>
      <c r="L262">
        <v>1349845200</v>
      </c>
      <c r="M262" s="7">
        <f t="shared" si="17"/>
        <v>41192.208333333336</v>
      </c>
      <c r="N262" t="b">
        <v>0</v>
      </c>
      <c r="O262" t="b">
        <v>0</v>
      </c>
      <c r="P262" t="s">
        <v>23</v>
      </c>
      <c r="Q262">
        <f t="shared" si="18"/>
        <v>3635</v>
      </c>
      <c r="R262">
        <f t="shared" si="19"/>
        <v>38.065134099616856</v>
      </c>
      <c r="S262" t="s">
        <v>2035</v>
      </c>
      <c r="T262" t="s">
        <v>2036</v>
      </c>
    </row>
    <row r="263" spans="1:20" ht="31.5" hidden="1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7">
        <f t="shared" si="16"/>
        <v>40415.208333333336</v>
      </c>
      <c r="L263">
        <v>1283058000</v>
      </c>
      <c r="M263" s="7">
        <f t="shared" si="17"/>
        <v>40419.208333333336</v>
      </c>
      <c r="N263" t="b">
        <v>0</v>
      </c>
      <c r="O263" t="b">
        <v>1</v>
      </c>
      <c r="P263" t="s">
        <v>23</v>
      </c>
      <c r="Q263">
        <f t="shared" si="18"/>
        <v>-57997</v>
      </c>
      <c r="R263">
        <f t="shared" si="19"/>
        <v>57.936123348017624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7">
        <f t="shared" si="16"/>
        <v>40638.208333333336</v>
      </c>
      <c r="L264">
        <v>1304226000</v>
      </c>
      <c r="M264" s="7">
        <f t="shared" si="17"/>
        <v>40664.208333333336</v>
      </c>
      <c r="N264" t="b">
        <v>0</v>
      </c>
      <c r="O264" t="b">
        <v>1</v>
      </c>
      <c r="P264" t="s">
        <v>60</v>
      </c>
      <c r="Q264">
        <f t="shared" si="18"/>
        <v>3628</v>
      </c>
      <c r="R264">
        <f t="shared" si="19"/>
        <v>49.794392523364486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7">
        <f t="shared" si="16"/>
        <v>40187.25</v>
      </c>
      <c r="L265">
        <v>1263016800</v>
      </c>
      <c r="M265" s="7">
        <f t="shared" si="17"/>
        <v>40187.25</v>
      </c>
      <c r="N265" t="b">
        <v>0</v>
      </c>
      <c r="O265" t="b">
        <v>0</v>
      </c>
      <c r="P265" t="s">
        <v>122</v>
      </c>
      <c r="Q265">
        <f t="shared" si="18"/>
        <v>7856</v>
      </c>
      <c r="R265">
        <f t="shared" si="19"/>
        <v>54.050251256281406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7">
        <f t="shared" si="16"/>
        <v>41317.25</v>
      </c>
      <c r="L266">
        <v>1362031200</v>
      </c>
      <c r="M266" s="7">
        <f t="shared" si="17"/>
        <v>41333.25</v>
      </c>
      <c r="N266" t="b">
        <v>0</v>
      </c>
      <c r="O266" t="b">
        <v>0</v>
      </c>
      <c r="P266" t="s">
        <v>33</v>
      </c>
      <c r="Q266">
        <f t="shared" si="18"/>
        <v>119775</v>
      </c>
      <c r="R266">
        <f t="shared" si="19"/>
        <v>30.002721335268504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7">
        <f t="shared" si="16"/>
        <v>42372.25</v>
      </c>
      <c r="L267">
        <v>1455602400</v>
      </c>
      <c r="M267" s="7">
        <f t="shared" si="17"/>
        <v>42416.25</v>
      </c>
      <c r="N267" t="b">
        <v>0</v>
      </c>
      <c r="O267" t="b">
        <v>0</v>
      </c>
      <c r="P267" t="s">
        <v>33</v>
      </c>
      <c r="Q267">
        <f t="shared" si="18"/>
        <v>1131</v>
      </c>
      <c r="R267">
        <f t="shared" si="19"/>
        <v>70.127906976744185</v>
      </c>
      <c r="S267" t="s">
        <v>2039</v>
      </c>
      <c r="T267" t="s">
        <v>2040</v>
      </c>
    </row>
    <row r="268" spans="1:20" hidden="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7">
        <f t="shared" si="16"/>
        <v>41950.25</v>
      </c>
      <c r="L268">
        <v>1418191200</v>
      </c>
      <c r="M268" s="7">
        <f t="shared" si="17"/>
        <v>41983.25</v>
      </c>
      <c r="N268" t="b">
        <v>0</v>
      </c>
      <c r="O268" t="b">
        <v>1</v>
      </c>
      <c r="P268" t="s">
        <v>159</v>
      </c>
      <c r="Q268">
        <f t="shared" si="18"/>
        <v>-25998</v>
      </c>
      <c r="R268">
        <f t="shared" si="19"/>
        <v>26.996228786926462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7">
        <f t="shared" si="16"/>
        <v>41206.208333333336</v>
      </c>
      <c r="L269">
        <v>1352440800</v>
      </c>
      <c r="M269" s="7">
        <f t="shared" si="17"/>
        <v>41222.25</v>
      </c>
      <c r="N269" t="b">
        <v>0</v>
      </c>
      <c r="O269" t="b">
        <v>0</v>
      </c>
      <c r="P269" t="s">
        <v>33</v>
      </c>
      <c r="Q269">
        <f t="shared" si="18"/>
        <v>82310</v>
      </c>
      <c r="R269">
        <f t="shared" si="19"/>
        <v>51.990606936416185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7">
        <f t="shared" si="16"/>
        <v>41186.208333333336</v>
      </c>
      <c r="L270">
        <v>1353304800</v>
      </c>
      <c r="M270" s="7">
        <f t="shared" si="17"/>
        <v>41232.25</v>
      </c>
      <c r="N270" t="b">
        <v>0</v>
      </c>
      <c r="O270" t="b">
        <v>0</v>
      </c>
      <c r="P270" t="s">
        <v>42</v>
      </c>
      <c r="Q270">
        <f t="shared" si="18"/>
        <v>1208</v>
      </c>
      <c r="R270">
        <f t="shared" si="19"/>
        <v>56.416666666666664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7">
        <f t="shared" si="16"/>
        <v>43496.25</v>
      </c>
      <c r="L271">
        <v>1550728800</v>
      </c>
      <c r="M271" s="7">
        <f t="shared" si="17"/>
        <v>43517.25</v>
      </c>
      <c r="N271" t="b">
        <v>0</v>
      </c>
      <c r="O271" t="b">
        <v>0</v>
      </c>
      <c r="P271" t="s">
        <v>269</v>
      </c>
      <c r="Q271">
        <f t="shared" si="18"/>
        <v>5342</v>
      </c>
      <c r="R271">
        <f t="shared" si="19"/>
        <v>101.63218390804597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7">
        <f t="shared" si="16"/>
        <v>40514.25</v>
      </c>
      <c r="L272">
        <v>1291442400</v>
      </c>
      <c r="M272" s="7">
        <f t="shared" si="17"/>
        <v>40516.25</v>
      </c>
      <c r="N272" t="b">
        <v>0</v>
      </c>
      <c r="O272" t="b">
        <v>0</v>
      </c>
      <c r="P272" t="s">
        <v>89</v>
      </c>
      <c r="Q272">
        <f t="shared" si="18"/>
        <v>-126640</v>
      </c>
      <c r="R272">
        <f t="shared" si="19"/>
        <v>25.005291005291006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7">
        <f t="shared" si="16"/>
        <v>42345.25</v>
      </c>
      <c r="L273">
        <v>1452146400</v>
      </c>
      <c r="M273" s="7">
        <f t="shared" si="17"/>
        <v>42376.25</v>
      </c>
      <c r="N273" t="b">
        <v>0</v>
      </c>
      <c r="O273" t="b">
        <v>0</v>
      </c>
      <c r="P273" t="s">
        <v>122</v>
      </c>
      <c r="Q273">
        <f t="shared" si="18"/>
        <v>-151747</v>
      </c>
      <c r="R273">
        <f t="shared" si="19"/>
        <v>32.016393442622949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7">
        <f t="shared" si="16"/>
        <v>43656.208333333328</v>
      </c>
      <c r="L274">
        <v>1564894800</v>
      </c>
      <c r="M274" s="7">
        <f t="shared" si="17"/>
        <v>43681.208333333328</v>
      </c>
      <c r="N274" t="b">
        <v>0</v>
      </c>
      <c r="O274" t="b">
        <v>1</v>
      </c>
      <c r="P274" t="s">
        <v>33</v>
      </c>
      <c r="Q274">
        <f t="shared" si="18"/>
        <v>104249</v>
      </c>
      <c r="R274">
        <f t="shared" si="19"/>
        <v>82.021647307286173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7">
        <f t="shared" si="16"/>
        <v>42995.208333333328</v>
      </c>
      <c r="L275">
        <v>1505883600</v>
      </c>
      <c r="M275" s="7">
        <f t="shared" si="17"/>
        <v>42998.208333333328</v>
      </c>
      <c r="N275" t="b">
        <v>0</v>
      </c>
      <c r="O275" t="b">
        <v>0</v>
      </c>
      <c r="P275" t="s">
        <v>33</v>
      </c>
      <c r="Q275">
        <f t="shared" si="18"/>
        <v>2904</v>
      </c>
      <c r="R275">
        <f t="shared" si="19"/>
        <v>37.957446808510639</v>
      </c>
      <c r="S275" t="s">
        <v>2039</v>
      </c>
      <c r="T275" t="s">
        <v>2040</v>
      </c>
    </row>
    <row r="276" spans="1:20" ht="31.5" hidden="1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7">
        <f t="shared" si="16"/>
        <v>43045.25</v>
      </c>
      <c r="L276">
        <v>1510380000</v>
      </c>
      <c r="M276" s="7">
        <f t="shared" si="17"/>
        <v>43050.25</v>
      </c>
      <c r="N276" t="b">
        <v>0</v>
      </c>
      <c r="O276" t="b">
        <v>0</v>
      </c>
      <c r="P276" t="s">
        <v>33</v>
      </c>
      <c r="Q276">
        <f t="shared" si="18"/>
        <v>-1627</v>
      </c>
      <c r="R276">
        <f t="shared" si="19"/>
        <v>51.533333333333331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7">
        <f t="shared" si="16"/>
        <v>43561.208333333328</v>
      </c>
      <c r="L277">
        <v>1555218000</v>
      </c>
      <c r="M277" s="7">
        <f t="shared" si="17"/>
        <v>43569.208333333328</v>
      </c>
      <c r="N277" t="b">
        <v>0</v>
      </c>
      <c r="O277" t="b">
        <v>0</v>
      </c>
      <c r="P277" t="s">
        <v>206</v>
      </c>
      <c r="Q277">
        <f t="shared" si="18"/>
        <v>5519</v>
      </c>
      <c r="R277">
        <f t="shared" si="19"/>
        <v>81.198275862068968</v>
      </c>
      <c r="S277" t="s">
        <v>2047</v>
      </c>
      <c r="T277" t="s">
        <v>2059</v>
      </c>
    </row>
    <row r="278" spans="1:20" hidden="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7">
        <f t="shared" si="16"/>
        <v>41018.208333333336</v>
      </c>
      <c r="L278">
        <v>1335243600</v>
      </c>
      <c r="M278" s="7">
        <f t="shared" si="17"/>
        <v>41023.208333333336</v>
      </c>
      <c r="N278" t="b">
        <v>0</v>
      </c>
      <c r="O278" t="b">
        <v>1</v>
      </c>
      <c r="P278" t="s">
        <v>89</v>
      </c>
      <c r="Q278">
        <f t="shared" si="18"/>
        <v>-176</v>
      </c>
      <c r="R278">
        <f t="shared" si="19"/>
        <v>40.030075187969928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7">
        <f t="shared" si="16"/>
        <v>40378.208333333336</v>
      </c>
      <c r="L279">
        <v>1279688400</v>
      </c>
      <c r="M279" s="7">
        <f t="shared" si="17"/>
        <v>40380.208333333336</v>
      </c>
      <c r="N279" t="b">
        <v>0</v>
      </c>
      <c r="O279" t="b">
        <v>0</v>
      </c>
      <c r="P279" t="s">
        <v>33</v>
      </c>
      <c r="Q279">
        <f t="shared" si="18"/>
        <v>6765</v>
      </c>
      <c r="R279">
        <f t="shared" si="19"/>
        <v>89.939759036144579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7">
        <f t="shared" si="16"/>
        <v>41239.25</v>
      </c>
      <c r="L280">
        <v>1356069600</v>
      </c>
      <c r="M280" s="7">
        <f t="shared" si="17"/>
        <v>41264.25</v>
      </c>
      <c r="N280" t="b">
        <v>0</v>
      </c>
      <c r="O280" t="b">
        <v>0</v>
      </c>
      <c r="P280" t="s">
        <v>28</v>
      </c>
      <c r="Q280">
        <f t="shared" si="18"/>
        <v>6099</v>
      </c>
      <c r="R280">
        <f t="shared" si="19"/>
        <v>96.692307692307693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7">
        <f t="shared" si="16"/>
        <v>43346.208333333328</v>
      </c>
      <c r="L281">
        <v>1536210000</v>
      </c>
      <c r="M281" s="7">
        <f t="shared" si="17"/>
        <v>43349.208333333328</v>
      </c>
      <c r="N281" t="b">
        <v>0</v>
      </c>
      <c r="O281" t="b">
        <v>0</v>
      </c>
      <c r="P281" t="s">
        <v>33</v>
      </c>
      <c r="Q281">
        <f t="shared" si="18"/>
        <v>5656</v>
      </c>
      <c r="R281">
        <f t="shared" si="19"/>
        <v>25.010989010989011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7">
        <f t="shared" si="16"/>
        <v>43060.25</v>
      </c>
      <c r="L282">
        <v>1511762400</v>
      </c>
      <c r="M282" s="7">
        <f t="shared" si="17"/>
        <v>43066.25</v>
      </c>
      <c r="N282" t="b">
        <v>0</v>
      </c>
      <c r="O282" t="b">
        <v>0</v>
      </c>
      <c r="P282" t="s">
        <v>71</v>
      </c>
      <c r="Q282">
        <f t="shared" si="18"/>
        <v>12036</v>
      </c>
      <c r="R282">
        <f t="shared" si="19"/>
        <v>36.987277353689571</v>
      </c>
      <c r="S282" t="s">
        <v>2041</v>
      </c>
      <c r="T282" t="s">
        <v>2049</v>
      </c>
    </row>
    <row r="283" spans="1:20" hidden="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7">
        <f t="shared" si="16"/>
        <v>40979.25</v>
      </c>
      <c r="L283">
        <v>1333256400</v>
      </c>
      <c r="M283" s="7">
        <f t="shared" si="17"/>
        <v>41000.208333333336</v>
      </c>
      <c r="N283" t="b">
        <v>0</v>
      </c>
      <c r="O283" t="b">
        <v>1</v>
      </c>
      <c r="P283" t="s">
        <v>33</v>
      </c>
      <c r="Q283">
        <f t="shared" si="18"/>
        <v>-13948</v>
      </c>
      <c r="R283">
        <f t="shared" si="19"/>
        <v>73.012609117361791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7">
        <f t="shared" si="16"/>
        <v>42701.25</v>
      </c>
      <c r="L284">
        <v>1480744800</v>
      </c>
      <c r="M284" s="7">
        <f t="shared" si="17"/>
        <v>42707.25</v>
      </c>
      <c r="N284" t="b">
        <v>0</v>
      </c>
      <c r="O284" t="b">
        <v>1</v>
      </c>
      <c r="P284" t="s">
        <v>269</v>
      </c>
      <c r="Q284">
        <f t="shared" si="18"/>
        <v>676</v>
      </c>
      <c r="R284">
        <f t="shared" si="19"/>
        <v>68.240601503759393</v>
      </c>
      <c r="S284" t="s">
        <v>2041</v>
      </c>
      <c r="T284" t="s">
        <v>2060</v>
      </c>
    </row>
    <row r="285" spans="1:20" ht="31.5" hidden="1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7">
        <f t="shared" si="16"/>
        <v>42520.208333333328</v>
      </c>
      <c r="L285">
        <v>1465016400</v>
      </c>
      <c r="M285" s="7">
        <f t="shared" si="17"/>
        <v>42525.208333333328</v>
      </c>
      <c r="N285" t="b">
        <v>0</v>
      </c>
      <c r="O285" t="b">
        <v>0</v>
      </c>
      <c r="P285" t="s">
        <v>23</v>
      </c>
      <c r="Q285">
        <f t="shared" si="18"/>
        <v>-6583</v>
      </c>
      <c r="R285">
        <f t="shared" si="19"/>
        <v>52.310344827586206</v>
      </c>
      <c r="S285" t="s">
        <v>2035</v>
      </c>
      <c r="T285" t="s">
        <v>2036</v>
      </c>
    </row>
    <row r="286" spans="1:20" hidden="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7">
        <f t="shared" si="16"/>
        <v>41030.208333333336</v>
      </c>
      <c r="L286">
        <v>1336280400</v>
      </c>
      <c r="M286" s="7">
        <f t="shared" si="17"/>
        <v>41035.208333333336</v>
      </c>
      <c r="N286" t="b">
        <v>0</v>
      </c>
      <c r="O286" t="b">
        <v>0</v>
      </c>
      <c r="P286" t="s">
        <v>28</v>
      </c>
      <c r="Q286">
        <f t="shared" si="18"/>
        <v>-1647</v>
      </c>
      <c r="R286">
        <f t="shared" si="19"/>
        <v>61.765151515151516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7">
        <f t="shared" si="16"/>
        <v>42623.208333333328</v>
      </c>
      <c r="L287">
        <v>1476766800</v>
      </c>
      <c r="M287" s="7">
        <f t="shared" si="17"/>
        <v>42661.208333333328</v>
      </c>
      <c r="N287" t="b">
        <v>0</v>
      </c>
      <c r="O287" t="b">
        <v>0</v>
      </c>
      <c r="P287" t="s">
        <v>33</v>
      </c>
      <c r="Q287">
        <f t="shared" si="18"/>
        <v>5457</v>
      </c>
      <c r="R287">
        <f t="shared" si="19"/>
        <v>25.027559055118111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7">
        <f t="shared" si="16"/>
        <v>42697.25</v>
      </c>
      <c r="L288">
        <v>1480485600</v>
      </c>
      <c r="M288" s="7">
        <f t="shared" si="17"/>
        <v>42704.25</v>
      </c>
      <c r="N288" t="b">
        <v>0</v>
      </c>
      <c r="O288" t="b">
        <v>0</v>
      </c>
      <c r="P288" t="s">
        <v>33</v>
      </c>
      <c r="Q288">
        <f t="shared" si="18"/>
        <v>-92543</v>
      </c>
      <c r="R288">
        <f t="shared" si="19"/>
        <v>106.28804347826087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7">
        <f t="shared" si="16"/>
        <v>42122.208333333328</v>
      </c>
      <c r="L289">
        <v>1430197200</v>
      </c>
      <c r="M289" s="7">
        <f t="shared" si="17"/>
        <v>42122.208333333328</v>
      </c>
      <c r="N289" t="b">
        <v>0</v>
      </c>
      <c r="O289" t="b">
        <v>0</v>
      </c>
      <c r="P289" t="s">
        <v>50</v>
      </c>
      <c r="Q289">
        <f t="shared" si="18"/>
        <v>6913</v>
      </c>
      <c r="R289">
        <f t="shared" si="19"/>
        <v>75.07386363636364</v>
      </c>
      <c r="S289" t="s">
        <v>2035</v>
      </c>
      <c r="T289" t="s">
        <v>2043</v>
      </c>
    </row>
    <row r="290" spans="1:20" hidden="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7">
        <f t="shared" si="16"/>
        <v>40982.208333333336</v>
      </c>
      <c r="L290">
        <v>1331787600</v>
      </c>
      <c r="M290" s="7">
        <f t="shared" si="17"/>
        <v>40983.208333333336</v>
      </c>
      <c r="N290" t="b">
        <v>0</v>
      </c>
      <c r="O290" t="b">
        <v>1</v>
      </c>
      <c r="P290" t="s">
        <v>148</v>
      </c>
      <c r="Q290">
        <f t="shared" si="18"/>
        <v>-124</v>
      </c>
      <c r="R290">
        <f t="shared" si="19"/>
        <v>39.970802919708028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7">
        <f t="shared" si="16"/>
        <v>42219.208333333328</v>
      </c>
      <c r="L291">
        <v>1438837200</v>
      </c>
      <c r="M291" s="7">
        <f t="shared" si="17"/>
        <v>42222.208333333328</v>
      </c>
      <c r="N291" t="b">
        <v>0</v>
      </c>
      <c r="O291" t="b">
        <v>0</v>
      </c>
      <c r="P291" t="s">
        <v>33</v>
      </c>
      <c r="Q291">
        <f t="shared" si="18"/>
        <v>12674</v>
      </c>
      <c r="R291">
        <f t="shared" si="19"/>
        <v>39.982195845697326</v>
      </c>
      <c r="S291" t="s">
        <v>2039</v>
      </c>
      <c r="T291" t="s">
        <v>2040</v>
      </c>
    </row>
    <row r="292" spans="1:20" hidden="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7">
        <f t="shared" si="16"/>
        <v>41404.208333333336</v>
      </c>
      <c r="L292">
        <v>1370926800</v>
      </c>
      <c r="M292" s="7">
        <f t="shared" si="17"/>
        <v>41436.208333333336</v>
      </c>
      <c r="N292" t="b">
        <v>0</v>
      </c>
      <c r="O292" t="b">
        <v>1</v>
      </c>
      <c r="P292" t="s">
        <v>42</v>
      </c>
      <c r="Q292">
        <f t="shared" si="18"/>
        <v>-76878</v>
      </c>
      <c r="R292">
        <f t="shared" si="19"/>
        <v>101.01541850220265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7">
        <f t="shared" si="16"/>
        <v>40831.208333333336</v>
      </c>
      <c r="L293">
        <v>1319000400</v>
      </c>
      <c r="M293" s="7">
        <f t="shared" si="17"/>
        <v>40835.208333333336</v>
      </c>
      <c r="N293" t="b">
        <v>1</v>
      </c>
      <c r="O293" t="b">
        <v>0</v>
      </c>
      <c r="P293" t="s">
        <v>28</v>
      </c>
      <c r="Q293">
        <f t="shared" si="18"/>
        <v>6419</v>
      </c>
      <c r="R293">
        <f t="shared" si="19"/>
        <v>76.813084112149539</v>
      </c>
      <c r="S293" t="s">
        <v>2037</v>
      </c>
      <c r="T293" t="s">
        <v>2038</v>
      </c>
    </row>
    <row r="294" spans="1:20" hidden="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7">
        <f t="shared" si="16"/>
        <v>40984.208333333336</v>
      </c>
      <c r="L294">
        <v>1333429200</v>
      </c>
      <c r="M294" s="7">
        <f t="shared" si="17"/>
        <v>41002.208333333336</v>
      </c>
      <c r="N294" t="b">
        <v>0</v>
      </c>
      <c r="O294" t="b">
        <v>0</v>
      </c>
      <c r="P294" t="s">
        <v>17</v>
      </c>
      <c r="Q294">
        <f t="shared" si="18"/>
        <v>-6583</v>
      </c>
      <c r="R294">
        <f t="shared" si="19"/>
        <v>71.7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7">
        <f t="shared" si="16"/>
        <v>40456.208333333336</v>
      </c>
      <c r="L295">
        <v>1287032400</v>
      </c>
      <c r="M295" s="7">
        <f t="shared" si="17"/>
        <v>40465.208333333336</v>
      </c>
      <c r="N295" t="b">
        <v>0</v>
      </c>
      <c r="O295" t="b">
        <v>0</v>
      </c>
      <c r="P295" t="s">
        <v>33</v>
      </c>
      <c r="Q295">
        <f t="shared" si="18"/>
        <v>-5435</v>
      </c>
      <c r="R295">
        <f t="shared" si="19"/>
        <v>33.28125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7">
        <f t="shared" si="16"/>
        <v>43399.208333333328</v>
      </c>
      <c r="L296">
        <v>1541570400</v>
      </c>
      <c r="M296" s="7">
        <f t="shared" si="17"/>
        <v>43411.25</v>
      </c>
      <c r="N296" t="b">
        <v>0</v>
      </c>
      <c r="O296" t="b">
        <v>0</v>
      </c>
      <c r="P296" t="s">
        <v>33</v>
      </c>
      <c r="Q296">
        <f t="shared" si="18"/>
        <v>7438</v>
      </c>
      <c r="R296">
        <f t="shared" si="19"/>
        <v>43.923497267759565</v>
      </c>
      <c r="S296" t="s">
        <v>2039</v>
      </c>
      <c r="T296" t="s">
        <v>2040</v>
      </c>
    </row>
    <row r="297" spans="1:20" ht="31.5" hidden="1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7">
        <f t="shared" si="16"/>
        <v>41562.208333333336</v>
      </c>
      <c r="L297">
        <v>1383976800</v>
      </c>
      <c r="M297" s="7">
        <f t="shared" si="17"/>
        <v>41587.25</v>
      </c>
      <c r="N297" t="b">
        <v>0</v>
      </c>
      <c r="O297" t="b">
        <v>0</v>
      </c>
      <c r="P297" t="s">
        <v>33</v>
      </c>
      <c r="Q297">
        <f t="shared" si="18"/>
        <v>-124131</v>
      </c>
      <c r="R297">
        <f t="shared" si="19"/>
        <v>36.004712041884815</v>
      </c>
      <c r="S297" t="s">
        <v>2039</v>
      </c>
      <c r="T297" t="s">
        <v>2040</v>
      </c>
    </row>
    <row r="298" spans="1:20" ht="31.5" hidden="1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7">
        <f t="shared" si="16"/>
        <v>43493.25</v>
      </c>
      <c r="L298">
        <v>1550556000</v>
      </c>
      <c r="M298" s="7">
        <f t="shared" si="17"/>
        <v>43515.25</v>
      </c>
      <c r="N298" t="b">
        <v>0</v>
      </c>
      <c r="O298" t="b">
        <v>0</v>
      </c>
      <c r="P298" t="s">
        <v>33</v>
      </c>
      <c r="Q298">
        <f t="shared" si="18"/>
        <v>-2748</v>
      </c>
      <c r="R298">
        <f t="shared" si="19"/>
        <v>88.21052631578948</v>
      </c>
      <c r="S298" t="s">
        <v>2039</v>
      </c>
      <c r="T298" t="s">
        <v>2040</v>
      </c>
    </row>
    <row r="299" spans="1:20" hidden="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7">
        <f t="shared" si="16"/>
        <v>41653.25</v>
      </c>
      <c r="L299">
        <v>1390456800</v>
      </c>
      <c r="M299" s="7">
        <f t="shared" si="17"/>
        <v>41662.25</v>
      </c>
      <c r="N299" t="b">
        <v>0</v>
      </c>
      <c r="O299" t="b">
        <v>1</v>
      </c>
      <c r="P299" t="s">
        <v>33</v>
      </c>
      <c r="Q299">
        <f t="shared" si="18"/>
        <v>-415</v>
      </c>
      <c r="R299">
        <f t="shared" si="19"/>
        <v>65.240384615384613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7">
        <f t="shared" si="16"/>
        <v>42426.25</v>
      </c>
      <c r="L300">
        <v>1458018000</v>
      </c>
      <c r="M300" s="7">
        <f t="shared" si="17"/>
        <v>42444.208333333328</v>
      </c>
      <c r="N300" t="b">
        <v>0</v>
      </c>
      <c r="O300" t="b">
        <v>1</v>
      </c>
      <c r="P300" t="s">
        <v>23</v>
      </c>
      <c r="Q300">
        <f t="shared" si="18"/>
        <v>1537</v>
      </c>
      <c r="R300">
        <f t="shared" si="19"/>
        <v>69.958333333333329</v>
      </c>
      <c r="S300" t="s">
        <v>2035</v>
      </c>
      <c r="T300" t="s">
        <v>2036</v>
      </c>
    </row>
    <row r="301" spans="1:20" ht="31.5" hidden="1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7">
        <f t="shared" si="16"/>
        <v>42432.25</v>
      </c>
      <c r="L301">
        <v>1461819600</v>
      </c>
      <c r="M301" s="7">
        <f t="shared" si="17"/>
        <v>42488.208333333328</v>
      </c>
      <c r="N301" t="b">
        <v>0</v>
      </c>
      <c r="O301" t="b">
        <v>0</v>
      </c>
      <c r="P301" t="s">
        <v>17</v>
      </c>
      <c r="Q301">
        <f t="shared" si="18"/>
        <v>-1846</v>
      </c>
      <c r="R301">
        <f t="shared" si="19"/>
        <v>39.877551020408163</v>
      </c>
      <c r="S301" t="s">
        <v>2033</v>
      </c>
      <c r="T301" t="s">
        <v>2034</v>
      </c>
    </row>
    <row r="302" spans="1:20" hidden="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7">
        <f t="shared" si="16"/>
        <v>42977.208333333328</v>
      </c>
      <c r="L302">
        <v>1504155600</v>
      </c>
      <c r="M302" s="7">
        <f t="shared" si="17"/>
        <v>42978.208333333328</v>
      </c>
      <c r="N302" t="b">
        <v>0</v>
      </c>
      <c r="O302" t="b">
        <v>1</v>
      </c>
      <c r="P302" t="s">
        <v>68</v>
      </c>
      <c r="Q302">
        <f t="shared" si="18"/>
        <v>-95</v>
      </c>
      <c r="R302">
        <f t="shared" si="19"/>
        <v>5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7">
        <f t="shared" si="16"/>
        <v>42061.25</v>
      </c>
      <c r="L303">
        <v>1426395600</v>
      </c>
      <c r="M303" s="7">
        <f t="shared" si="17"/>
        <v>42078.208333333328</v>
      </c>
      <c r="N303" t="b">
        <v>0</v>
      </c>
      <c r="O303" t="b">
        <v>0</v>
      </c>
      <c r="P303" t="s">
        <v>42</v>
      </c>
      <c r="Q303">
        <f t="shared" si="18"/>
        <v>11202</v>
      </c>
      <c r="R303">
        <f t="shared" si="19"/>
        <v>41.023728813559323</v>
      </c>
      <c r="S303" t="s">
        <v>2041</v>
      </c>
      <c r="T303" t="s">
        <v>2042</v>
      </c>
    </row>
    <row r="304" spans="1:20" hidden="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7">
        <f t="shared" si="16"/>
        <v>43345.208333333328</v>
      </c>
      <c r="L304">
        <v>1537074000</v>
      </c>
      <c r="M304" s="7">
        <f t="shared" si="17"/>
        <v>43359.208333333328</v>
      </c>
      <c r="N304" t="b">
        <v>0</v>
      </c>
      <c r="O304" t="b">
        <v>0</v>
      </c>
      <c r="P304" t="s">
        <v>33</v>
      </c>
      <c r="Q304">
        <f t="shared" si="18"/>
        <v>-51866</v>
      </c>
      <c r="R304">
        <f t="shared" si="19"/>
        <v>98.914285714285711</v>
      </c>
      <c r="S304" t="s">
        <v>2039</v>
      </c>
      <c r="T304" t="s">
        <v>2040</v>
      </c>
    </row>
    <row r="305" spans="1:20" hidden="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7">
        <f t="shared" si="16"/>
        <v>42376.25</v>
      </c>
      <c r="L305">
        <v>1452578400</v>
      </c>
      <c r="M305" s="7">
        <f t="shared" si="17"/>
        <v>42381.25</v>
      </c>
      <c r="N305" t="b">
        <v>0</v>
      </c>
      <c r="O305" t="b">
        <v>0</v>
      </c>
      <c r="P305" t="s">
        <v>60</v>
      </c>
      <c r="Q305">
        <f t="shared" si="18"/>
        <v>-591</v>
      </c>
      <c r="R305">
        <f t="shared" si="19"/>
        <v>87.78125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7">
        <f t="shared" si="16"/>
        <v>42589.208333333328</v>
      </c>
      <c r="L306">
        <v>1474088400</v>
      </c>
      <c r="M306" s="7">
        <f t="shared" si="17"/>
        <v>42630.208333333328</v>
      </c>
      <c r="N306" t="b">
        <v>0</v>
      </c>
      <c r="O306" t="b">
        <v>0</v>
      </c>
      <c r="P306" t="s">
        <v>42</v>
      </c>
      <c r="Q306">
        <f t="shared" si="18"/>
        <v>9369</v>
      </c>
      <c r="R306">
        <f t="shared" si="19"/>
        <v>80.767605633802816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7">
        <f t="shared" si="16"/>
        <v>42448.208333333328</v>
      </c>
      <c r="L307">
        <v>1461906000</v>
      </c>
      <c r="M307" s="7">
        <f t="shared" si="17"/>
        <v>42489.208333333328</v>
      </c>
      <c r="N307" t="b">
        <v>0</v>
      </c>
      <c r="O307" t="b">
        <v>0</v>
      </c>
      <c r="P307" t="s">
        <v>33</v>
      </c>
      <c r="Q307">
        <f t="shared" si="18"/>
        <v>5214</v>
      </c>
      <c r="R307">
        <f t="shared" si="19"/>
        <v>94.28235294117647</v>
      </c>
      <c r="S307" t="s">
        <v>2039</v>
      </c>
      <c r="T307" t="s">
        <v>2040</v>
      </c>
    </row>
    <row r="308" spans="1:20" ht="31.5" hidden="1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7">
        <f t="shared" si="16"/>
        <v>42930.208333333328</v>
      </c>
      <c r="L308">
        <v>1500267600</v>
      </c>
      <c r="M308" s="7">
        <f t="shared" si="17"/>
        <v>42933.208333333328</v>
      </c>
      <c r="N308" t="b">
        <v>0</v>
      </c>
      <c r="O308" t="b">
        <v>1</v>
      </c>
      <c r="P308" t="s">
        <v>33</v>
      </c>
      <c r="Q308">
        <f t="shared" si="18"/>
        <v>-5986</v>
      </c>
      <c r="R308">
        <f t="shared" si="19"/>
        <v>73.428571428571431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7">
        <f t="shared" si="16"/>
        <v>41066.208333333336</v>
      </c>
      <c r="L309">
        <v>1340686800</v>
      </c>
      <c r="M309" s="7">
        <f t="shared" si="17"/>
        <v>41086.208333333336</v>
      </c>
      <c r="N309" t="b">
        <v>0</v>
      </c>
      <c r="O309" t="b">
        <v>1</v>
      </c>
      <c r="P309" t="s">
        <v>119</v>
      </c>
      <c r="Q309">
        <f t="shared" si="18"/>
        <v>10573</v>
      </c>
      <c r="R309">
        <f t="shared" si="19"/>
        <v>65.968133535660087</v>
      </c>
      <c r="S309" t="s">
        <v>2047</v>
      </c>
      <c r="T309" t="s">
        <v>2053</v>
      </c>
    </row>
    <row r="310" spans="1:20" hidden="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7">
        <f t="shared" si="16"/>
        <v>40651.208333333336</v>
      </c>
      <c r="L310">
        <v>1303189200</v>
      </c>
      <c r="M310" s="7">
        <f t="shared" si="17"/>
        <v>40652.208333333336</v>
      </c>
      <c r="N310" t="b">
        <v>0</v>
      </c>
      <c r="O310" t="b">
        <v>0</v>
      </c>
      <c r="P310" t="s">
        <v>33</v>
      </c>
      <c r="Q310">
        <f t="shared" si="18"/>
        <v>-30640</v>
      </c>
      <c r="R310">
        <f t="shared" si="19"/>
        <v>109.04109589041096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7">
        <f t="shared" si="16"/>
        <v>40807.208333333336</v>
      </c>
      <c r="L311">
        <v>1318309200</v>
      </c>
      <c r="M311" s="7">
        <f t="shared" si="17"/>
        <v>40827.208333333336</v>
      </c>
      <c r="N311" t="b">
        <v>0</v>
      </c>
      <c r="O311" t="b">
        <v>1</v>
      </c>
      <c r="P311" t="s">
        <v>60</v>
      </c>
      <c r="Q311">
        <f t="shared" si="18"/>
        <v>-1013</v>
      </c>
      <c r="R311">
        <f t="shared" si="19"/>
        <v>41.16</v>
      </c>
      <c r="S311" t="s">
        <v>2035</v>
      </c>
      <c r="T311" t="s">
        <v>2045</v>
      </c>
    </row>
    <row r="312" spans="1:20" hidden="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7">
        <f t="shared" si="16"/>
        <v>40277.208333333336</v>
      </c>
      <c r="L312">
        <v>1272171600</v>
      </c>
      <c r="M312" s="7">
        <f t="shared" si="17"/>
        <v>40293.208333333336</v>
      </c>
      <c r="N312" t="b">
        <v>0</v>
      </c>
      <c r="O312" t="b">
        <v>0</v>
      </c>
      <c r="P312" t="s">
        <v>89</v>
      </c>
      <c r="Q312">
        <f t="shared" si="18"/>
        <v>-6214</v>
      </c>
      <c r="R312">
        <f t="shared" si="19"/>
        <v>99.125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7">
        <f t="shared" si="16"/>
        <v>40590.25</v>
      </c>
      <c r="L313">
        <v>1298872800</v>
      </c>
      <c r="M313" s="7">
        <f t="shared" si="17"/>
        <v>40602.25</v>
      </c>
      <c r="N313" t="b">
        <v>0</v>
      </c>
      <c r="O313" t="b">
        <v>0</v>
      </c>
      <c r="P313" t="s">
        <v>33</v>
      </c>
      <c r="Q313">
        <f t="shared" si="18"/>
        <v>6512</v>
      </c>
      <c r="R313">
        <f t="shared" si="19"/>
        <v>105.88429752066116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7">
        <f t="shared" si="16"/>
        <v>41572.208333333336</v>
      </c>
      <c r="L314">
        <v>1383282000</v>
      </c>
      <c r="M314" s="7">
        <f t="shared" si="17"/>
        <v>41579.208333333336</v>
      </c>
      <c r="N314" t="b">
        <v>0</v>
      </c>
      <c r="O314" t="b">
        <v>0</v>
      </c>
      <c r="P314" t="s">
        <v>33</v>
      </c>
      <c r="Q314">
        <f t="shared" si="18"/>
        <v>124245</v>
      </c>
      <c r="R314">
        <f t="shared" si="19"/>
        <v>48.996525921966864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7">
        <f t="shared" si="16"/>
        <v>40966.25</v>
      </c>
      <c r="L315">
        <v>1330495200</v>
      </c>
      <c r="M315" s="7">
        <f t="shared" si="17"/>
        <v>40968.25</v>
      </c>
      <c r="N315" t="b">
        <v>0</v>
      </c>
      <c r="O315" t="b">
        <v>0</v>
      </c>
      <c r="P315" t="s">
        <v>23</v>
      </c>
      <c r="Q315">
        <f t="shared" si="18"/>
        <v>6497</v>
      </c>
      <c r="R315">
        <f t="shared" si="19"/>
        <v>39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7">
        <f t="shared" si="16"/>
        <v>43536.208333333328</v>
      </c>
      <c r="L316">
        <v>1552798800</v>
      </c>
      <c r="M316" s="7">
        <f t="shared" si="17"/>
        <v>43541.208333333328</v>
      </c>
      <c r="N316" t="b">
        <v>0</v>
      </c>
      <c r="O316" t="b">
        <v>1</v>
      </c>
      <c r="P316" t="s">
        <v>42</v>
      </c>
      <c r="Q316">
        <f t="shared" si="18"/>
        <v>2726</v>
      </c>
      <c r="R316">
        <f t="shared" si="19"/>
        <v>31.022556390977442</v>
      </c>
      <c r="S316" t="s">
        <v>2041</v>
      </c>
      <c r="T316" t="s">
        <v>2042</v>
      </c>
    </row>
    <row r="317" spans="1:20" ht="31.5" hidden="1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7">
        <f t="shared" si="16"/>
        <v>41783.208333333336</v>
      </c>
      <c r="L317">
        <v>1403413200</v>
      </c>
      <c r="M317" s="7">
        <f t="shared" si="17"/>
        <v>41812.208333333336</v>
      </c>
      <c r="N317" t="b">
        <v>0</v>
      </c>
      <c r="O317" t="b">
        <v>0</v>
      </c>
      <c r="P317" t="s">
        <v>33</v>
      </c>
      <c r="Q317">
        <f t="shared" si="18"/>
        <v>-6280</v>
      </c>
      <c r="R317">
        <f t="shared" si="19"/>
        <v>103.87096774193549</v>
      </c>
      <c r="S317" t="s">
        <v>2039</v>
      </c>
      <c r="T317" t="s">
        <v>2040</v>
      </c>
    </row>
    <row r="318" spans="1:20" hidden="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7">
        <f t="shared" si="16"/>
        <v>43788.25</v>
      </c>
      <c r="L318">
        <v>1574229600</v>
      </c>
      <c r="M318" s="7">
        <f t="shared" si="17"/>
        <v>43789.25</v>
      </c>
      <c r="N318" t="b">
        <v>0</v>
      </c>
      <c r="O318" t="b">
        <v>1</v>
      </c>
      <c r="P318" t="s">
        <v>17</v>
      </c>
      <c r="Q318">
        <f t="shared" si="18"/>
        <v>-3199</v>
      </c>
      <c r="R318">
        <f t="shared" si="19"/>
        <v>59.268518518518519</v>
      </c>
      <c r="S318" t="s">
        <v>2033</v>
      </c>
      <c r="T318" t="s">
        <v>2034</v>
      </c>
    </row>
    <row r="319" spans="1:20" hidden="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7">
        <f t="shared" si="16"/>
        <v>42869.208333333328</v>
      </c>
      <c r="L319">
        <v>1495861200</v>
      </c>
      <c r="M319" s="7">
        <f t="shared" si="17"/>
        <v>42882.208333333328</v>
      </c>
      <c r="N319" t="b">
        <v>0</v>
      </c>
      <c r="O319" t="b">
        <v>0</v>
      </c>
      <c r="P319" t="s">
        <v>33</v>
      </c>
      <c r="Q319">
        <f t="shared" si="18"/>
        <v>-5331</v>
      </c>
      <c r="R319">
        <f t="shared" si="19"/>
        <v>42.3</v>
      </c>
      <c r="S319" t="s">
        <v>2039</v>
      </c>
      <c r="T319" t="s">
        <v>2040</v>
      </c>
    </row>
    <row r="320" spans="1:20" ht="31.5" hidden="1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7">
        <f t="shared" si="16"/>
        <v>41684.25</v>
      </c>
      <c r="L320">
        <v>1392530400</v>
      </c>
      <c r="M320" s="7">
        <f t="shared" si="17"/>
        <v>41686.25</v>
      </c>
      <c r="N320" t="b">
        <v>0</v>
      </c>
      <c r="O320" t="b">
        <v>0</v>
      </c>
      <c r="P320" t="s">
        <v>23</v>
      </c>
      <c r="Q320">
        <f t="shared" si="18"/>
        <v>-4797</v>
      </c>
      <c r="R320">
        <f t="shared" si="19"/>
        <v>53.117647058823529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7">
        <f t="shared" si="16"/>
        <v>40402.208333333336</v>
      </c>
      <c r="L321">
        <v>1283662800</v>
      </c>
      <c r="M321" s="7">
        <f t="shared" si="17"/>
        <v>40426.208333333336</v>
      </c>
      <c r="N321" t="b">
        <v>0</v>
      </c>
      <c r="O321" t="b">
        <v>0</v>
      </c>
      <c r="P321" t="s">
        <v>28</v>
      </c>
      <c r="Q321">
        <f t="shared" si="18"/>
        <v>-5149</v>
      </c>
      <c r="R321">
        <f t="shared" si="19"/>
        <v>50.796875</v>
      </c>
      <c r="S321" t="s">
        <v>2037</v>
      </c>
      <c r="T321" t="s">
        <v>2038</v>
      </c>
    </row>
    <row r="322" spans="1:20" hidden="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7">
        <f t="shared" ref="K322:K385" si="20">(((J322/60)/60)/24)+DATE(1970,1,1)</f>
        <v>40673.208333333336</v>
      </c>
      <c r="L322">
        <v>1305781200</v>
      </c>
      <c r="M322" s="7">
        <f t="shared" ref="M322:M385" si="21">(((L322/60)/60)/24)+DATE(1970,1,1)</f>
        <v>40682.208333333336</v>
      </c>
      <c r="N322" t="b">
        <v>0</v>
      </c>
      <c r="O322" t="b">
        <v>0</v>
      </c>
      <c r="P322" t="s">
        <v>119</v>
      </c>
      <c r="Q322">
        <f t="shared" ref="Q322:Q385" si="22">E322-D322</f>
        <v>-76308</v>
      </c>
      <c r="R322">
        <f t="shared" ref="R322:R385" si="23">E322/G322</f>
        <v>101.15</v>
      </c>
      <c r="S322" t="s">
        <v>2047</v>
      </c>
      <c r="T322" t="s">
        <v>2053</v>
      </c>
    </row>
    <row r="323" spans="1:20" ht="31.5" hidden="1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7">
        <f t="shared" si="20"/>
        <v>40634.208333333336</v>
      </c>
      <c r="L323">
        <v>1302325200</v>
      </c>
      <c r="M323" s="7">
        <f t="shared" si="21"/>
        <v>40642.208333333336</v>
      </c>
      <c r="N323" t="b">
        <v>0</v>
      </c>
      <c r="O323" t="b">
        <v>0</v>
      </c>
      <c r="P323" t="s">
        <v>100</v>
      </c>
      <c r="Q323">
        <f t="shared" si="22"/>
        <v>-9978</v>
      </c>
      <c r="R323">
        <f t="shared" si="23"/>
        <v>65.000810372771468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7">
        <f t="shared" si="20"/>
        <v>40507.25</v>
      </c>
      <c r="L324">
        <v>1291788000</v>
      </c>
      <c r="M324" s="7">
        <f t="shared" si="21"/>
        <v>40520.25</v>
      </c>
      <c r="N324" t="b">
        <v>0</v>
      </c>
      <c r="O324" t="b">
        <v>0</v>
      </c>
      <c r="P324" t="s">
        <v>33</v>
      </c>
      <c r="Q324">
        <f t="shared" si="22"/>
        <v>78477</v>
      </c>
      <c r="R324">
        <f t="shared" si="23"/>
        <v>37.998645510835914</v>
      </c>
      <c r="S324" t="s">
        <v>2039</v>
      </c>
      <c r="T324" t="s">
        <v>2040</v>
      </c>
    </row>
    <row r="325" spans="1:20" hidden="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7">
        <f t="shared" si="20"/>
        <v>41725.208333333336</v>
      </c>
      <c r="L325">
        <v>1396069200</v>
      </c>
      <c r="M325" s="7">
        <f t="shared" si="21"/>
        <v>41727.208333333336</v>
      </c>
      <c r="N325" t="b">
        <v>0</v>
      </c>
      <c r="O325" t="b">
        <v>0</v>
      </c>
      <c r="P325" t="s">
        <v>42</v>
      </c>
      <c r="Q325">
        <f t="shared" si="22"/>
        <v>-6752</v>
      </c>
      <c r="R325">
        <f t="shared" si="23"/>
        <v>82.615384615384613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7">
        <f t="shared" si="20"/>
        <v>42176.208333333328</v>
      </c>
      <c r="L326">
        <v>1435899600</v>
      </c>
      <c r="M326" s="7">
        <f t="shared" si="21"/>
        <v>42188.208333333328</v>
      </c>
      <c r="N326" t="b">
        <v>0</v>
      </c>
      <c r="O326" t="b">
        <v>1</v>
      </c>
      <c r="P326" t="s">
        <v>33</v>
      </c>
      <c r="Q326">
        <f t="shared" si="22"/>
        <v>4548</v>
      </c>
      <c r="R326">
        <f t="shared" si="23"/>
        <v>37.941368078175898</v>
      </c>
      <c r="S326" t="s">
        <v>2039</v>
      </c>
      <c r="T326" t="s">
        <v>2040</v>
      </c>
    </row>
    <row r="327" spans="1:20" ht="31.5" hidden="1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7">
        <f t="shared" si="20"/>
        <v>43267.208333333328</v>
      </c>
      <c r="L327">
        <v>1531112400</v>
      </c>
      <c r="M327" s="7">
        <f t="shared" si="21"/>
        <v>43290.208333333328</v>
      </c>
      <c r="N327" t="b">
        <v>0</v>
      </c>
      <c r="O327" t="b">
        <v>1</v>
      </c>
      <c r="P327" t="s">
        <v>33</v>
      </c>
      <c r="Q327">
        <f t="shared" si="22"/>
        <v>-603</v>
      </c>
      <c r="R327">
        <f t="shared" si="23"/>
        <v>80.780821917808225</v>
      </c>
      <c r="S327" t="s">
        <v>2039</v>
      </c>
      <c r="T327" t="s">
        <v>2040</v>
      </c>
    </row>
    <row r="328" spans="1:20" ht="31.5" hidden="1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7">
        <f t="shared" si="20"/>
        <v>42364.25</v>
      </c>
      <c r="L328">
        <v>1451628000</v>
      </c>
      <c r="M328" s="7">
        <f t="shared" si="21"/>
        <v>42370.25</v>
      </c>
      <c r="N328" t="b">
        <v>0</v>
      </c>
      <c r="O328" t="b">
        <v>0</v>
      </c>
      <c r="P328" t="s">
        <v>71</v>
      </c>
      <c r="Q328">
        <f t="shared" si="22"/>
        <v>-3874</v>
      </c>
      <c r="R328">
        <f t="shared" si="23"/>
        <v>25.984375</v>
      </c>
      <c r="S328" t="s">
        <v>2041</v>
      </c>
      <c r="T328" t="s">
        <v>2049</v>
      </c>
    </row>
    <row r="329" spans="1:20" hidden="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7">
        <f t="shared" si="20"/>
        <v>43705.208333333328</v>
      </c>
      <c r="L329">
        <v>1567314000</v>
      </c>
      <c r="M329" s="7">
        <f t="shared" si="21"/>
        <v>43709.208333333328</v>
      </c>
      <c r="N329" t="b">
        <v>0</v>
      </c>
      <c r="O329" t="b">
        <v>1</v>
      </c>
      <c r="P329" t="s">
        <v>33</v>
      </c>
      <c r="Q329">
        <f t="shared" si="22"/>
        <v>-1598</v>
      </c>
      <c r="R329">
        <f t="shared" si="23"/>
        <v>30.363636363636363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7">
        <f t="shared" si="20"/>
        <v>43434.25</v>
      </c>
      <c r="L330">
        <v>1544508000</v>
      </c>
      <c r="M330" s="7">
        <f t="shared" si="21"/>
        <v>43445.25</v>
      </c>
      <c r="N330" t="b">
        <v>0</v>
      </c>
      <c r="O330" t="b">
        <v>0</v>
      </c>
      <c r="P330" t="s">
        <v>23</v>
      </c>
      <c r="Q330">
        <f t="shared" si="22"/>
        <v>33126</v>
      </c>
      <c r="R330">
        <f t="shared" si="23"/>
        <v>54.004916018025398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7">
        <f t="shared" si="20"/>
        <v>42716.25</v>
      </c>
      <c r="L331">
        <v>1482472800</v>
      </c>
      <c r="M331" s="7">
        <f t="shared" si="21"/>
        <v>42727.25</v>
      </c>
      <c r="N331" t="b">
        <v>0</v>
      </c>
      <c r="O331" t="b">
        <v>0</v>
      </c>
      <c r="P331" t="s">
        <v>89</v>
      </c>
      <c r="Q331">
        <f t="shared" si="22"/>
        <v>-72323</v>
      </c>
      <c r="R331">
        <f t="shared" si="23"/>
        <v>101.78672985781991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7">
        <f t="shared" si="20"/>
        <v>43077.25</v>
      </c>
      <c r="L332">
        <v>1512799200</v>
      </c>
      <c r="M332" s="7">
        <f t="shared" si="21"/>
        <v>43078.25</v>
      </c>
      <c r="N332" t="b">
        <v>0</v>
      </c>
      <c r="O332" t="b">
        <v>0</v>
      </c>
      <c r="P332" t="s">
        <v>42</v>
      </c>
      <c r="Q332">
        <f t="shared" si="22"/>
        <v>28630</v>
      </c>
      <c r="R332">
        <f t="shared" si="23"/>
        <v>45.003610108303249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7">
        <f t="shared" si="20"/>
        <v>40896.25</v>
      </c>
      <c r="L333">
        <v>1324360800</v>
      </c>
      <c r="M333" s="7">
        <f t="shared" si="21"/>
        <v>40897.25</v>
      </c>
      <c r="N333" t="b">
        <v>0</v>
      </c>
      <c r="O333" t="b">
        <v>0</v>
      </c>
      <c r="P333" t="s">
        <v>17</v>
      </c>
      <c r="Q333">
        <f t="shared" si="22"/>
        <v>11343</v>
      </c>
      <c r="R333">
        <f t="shared" si="23"/>
        <v>77.068421052631578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7">
        <f t="shared" si="20"/>
        <v>41361.208333333336</v>
      </c>
      <c r="L334">
        <v>1364533200</v>
      </c>
      <c r="M334" s="7">
        <f t="shared" si="21"/>
        <v>41362.208333333336</v>
      </c>
      <c r="N334" t="b">
        <v>0</v>
      </c>
      <c r="O334" t="b">
        <v>0</v>
      </c>
      <c r="P334" t="s">
        <v>65</v>
      </c>
      <c r="Q334">
        <f t="shared" si="22"/>
        <v>20696</v>
      </c>
      <c r="R334">
        <f t="shared" si="23"/>
        <v>88.076595744680844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7">
        <f t="shared" si="20"/>
        <v>43424.25</v>
      </c>
      <c r="L335">
        <v>1545112800</v>
      </c>
      <c r="M335" s="7">
        <f t="shared" si="21"/>
        <v>43452.25</v>
      </c>
      <c r="N335" t="b">
        <v>0</v>
      </c>
      <c r="O335" t="b">
        <v>0</v>
      </c>
      <c r="P335" t="s">
        <v>33</v>
      </c>
      <c r="Q335">
        <f t="shared" si="22"/>
        <v>2300</v>
      </c>
      <c r="R335">
        <f t="shared" si="23"/>
        <v>47.035573122529641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7">
        <f t="shared" si="20"/>
        <v>43110.25</v>
      </c>
      <c r="L336">
        <v>1516168800</v>
      </c>
      <c r="M336" s="7">
        <f t="shared" si="21"/>
        <v>43117.25</v>
      </c>
      <c r="N336" t="b">
        <v>0</v>
      </c>
      <c r="O336" t="b">
        <v>0</v>
      </c>
      <c r="P336" t="s">
        <v>23</v>
      </c>
      <c r="Q336">
        <f t="shared" si="22"/>
        <v>57338</v>
      </c>
      <c r="R336">
        <f t="shared" si="23"/>
        <v>110.99550763701707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7">
        <f t="shared" si="20"/>
        <v>43784.25</v>
      </c>
      <c r="L337">
        <v>1574920800</v>
      </c>
      <c r="M337" s="7">
        <f t="shared" si="21"/>
        <v>43797.25</v>
      </c>
      <c r="N337" t="b">
        <v>0</v>
      </c>
      <c r="O337" t="b">
        <v>0</v>
      </c>
      <c r="P337" t="s">
        <v>23</v>
      </c>
      <c r="Q337">
        <f t="shared" si="22"/>
        <v>24828</v>
      </c>
      <c r="R337">
        <f t="shared" si="23"/>
        <v>87.003066141042481</v>
      </c>
      <c r="S337" t="s">
        <v>2035</v>
      </c>
      <c r="T337" t="s">
        <v>2036</v>
      </c>
    </row>
    <row r="338" spans="1:20" hidden="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7">
        <f t="shared" si="20"/>
        <v>40527.25</v>
      </c>
      <c r="L338">
        <v>1292479200</v>
      </c>
      <c r="M338" s="7">
        <f t="shared" si="21"/>
        <v>40528.25</v>
      </c>
      <c r="N338" t="b">
        <v>0</v>
      </c>
      <c r="O338" t="b">
        <v>1</v>
      </c>
      <c r="P338" t="s">
        <v>23</v>
      </c>
      <c r="Q338">
        <f t="shared" si="22"/>
        <v>-2098</v>
      </c>
      <c r="R338">
        <f t="shared" si="23"/>
        <v>63.994402985074629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7">
        <f t="shared" si="20"/>
        <v>43780.25</v>
      </c>
      <c r="L339">
        <v>1573538400</v>
      </c>
      <c r="M339" s="7">
        <f t="shared" si="21"/>
        <v>43781.25</v>
      </c>
      <c r="N339" t="b">
        <v>0</v>
      </c>
      <c r="O339" t="b">
        <v>0</v>
      </c>
      <c r="P339" t="s">
        <v>33</v>
      </c>
      <c r="Q339">
        <f t="shared" si="22"/>
        <v>21564</v>
      </c>
      <c r="R339">
        <f t="shared" si="23"/>
        <v>105.9945205479452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7">
        <f t="shared" si="20"/>
        <v>40821.208333333336</v>
      </c>
      <c r="L340">
        <v>1320382800</v>
      </c>
      <c r="M340" s="7">
        <f t="shared" si="21"/>
        <v>40851.208333333336</v>
      </c>
      <c r="N340" t="b">
        <v>0</v>
      </c>
      <c r="O340" t="b">
        <v>0</v>
      </c>
      <c r="P340" t="s">
        <v>33</v>
      </c>
      <c r="Q340">
        <f t="shared" si="22"/>
        <v>55242</v>
      </c>
      <c r="R340">
        <f t="shared" si="23"/>
        <v>73.989349112426041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7">
        <f t="shared" si="20"/>
        <v>42949.208333333328</v>
      </c>
      <c r="L341">
        <v>1502859600</v>
      </c>
      <c r="M341" s="7">
        <f t="shared" si="21"/>
        <v>42963.208333333328</v>
      </c>
      <c r="N341" t="b">
        <v>0</v>
      </c>
      <c r="O341" t="b">
        <v>0</v>
      </c>
      <c r="P341" t="s">
        <v>33</v>
      </c>
      <c r="Q341">
        <f t="shared" si="22"/>
        <v>-27326</v>
      </c>
      <c r="R341">
        <f t="shared" si="23"/>
        <v>84.02004626060139</v>
      </c>
      <c r="S341" t="s">
        <v>2039</v>
      </c>
      <c r="T341" t="s">
        <v>2040</v>
      </c>
    </row>
    <row r="342" spans="1:20" hidden="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7">
        <f t="shared" si="20"/>
        <v>40889.25</v>
      </c>
      <c r="L342">
        <v>1323756000</v>
      </c>
      <c r="M342" s="7">
        <f t="shared" si="21"/>
        <v>40890.25</v>
      </c>
      <c r="N342" t="b">
        <v>0</v>
      </c>
      <c r="O342" t="b">
        <v>0</v>
      </c>
      <c r="P342" t="s">
        <v>122</v>
      </c>
      <c r="Q342">
        <f t="shared" si="22"/>
        <v>-2136</v>
      </c>
      <c r="R342">
        <f t="shared" si="23"/>
        <v>88.966921119592882</v>
      </c>
      <c r="S342" t="s">
        <v>2054</v>
      </c>
      <c r="T342" t="s">
        <v>2055</v>
      </c>
    </row>
    <row r="343" spans="1:20" hidden="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7">
        <f t="shared" si="20"/>
        <v>42244.208333333328</v>
      </c>
      <c r="L343">
        <v>1441342800</v>
      </c>
      <c r="M343" s="7">
        <f t="shared" si="21"/>
        <v>42251.208333333328</v>
      </c>
      <c r="N343" t="b">
        <v>0</v>
      </c>
      <c r="O343" t="b">
        <v>0</v>
      </c>
      <c r="P343" t="s">
        <v>60</v>
      </c>
      <c r="Q343">
        <f t="shared" si="22"/>
        <v>-17523</v>
      </c>
      <c r="R343">
        <f t="shared" si="23"/>
        <v>76.990453460620529</v>
      </c>
      <c r="S343" t="s">
        <v>2035</v>
      </c>
      <c r="T343" t="s">
        <v>2045</v>
      </c>
    </row>
    <row r="344" spans="1:20" hidden="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7">
        <f t="shared" si="20"/>
        <v>41475.208333333336</v>
      </c>
      <c r="L344">
        <v>1375333200</v>
      </c>
      <c r="M344" s="7">
        <f t="shared" si="21"/>
        <v>41487.208333333336</v>
      </c>
      <c r="N344" t="b">
        <v>0</v>
      </c>
      <c r="O344" t="b">
        <v>0</v>
      </c>
      <c r="P344" t="s">
        <v>33</v>
      </c>
      <c r="Q344">
        <f t="shared" si="22"/>
        <v>-16036</v>
      </c>
      <c r="R344">
        <f t="shared" si="23"/>
        <v>97.146341463414629</v>
      </c>
      <c r="S344" t="s">
        <v>2039</v>
      </c>
      <c r="T344" t="s">
        <v>2040</v>
      </c>
    </row>
    <row r="345" spans="1:20" hidden="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7">
        <f t="shared" si="20"/>
        <v>41597.25</v>
      </c>
      <c r="L345">
        <v>1389420000</v>
      </c>
      <c r="M345" s="7">
        <f t="shared" si="21"/>
        <v>41650.25</v>
      </c>
      <c r="N345" t="b">
        <v>0</v>
      </c>
      <c r="O345" t="b">
        <v>0</v>
      </c>
      <c r="P345" t="s">
        <v>33</v>
      </c>
      <c r="Q345">
        <f t="shared" si="22"/>
        <v>-4147</v>
      </c>
      <c r="R345">
        <f t="shared" si="23"/>
        <v>33.013605442176868</v>
      </c>
      <c r="S345" t="s">
        <v>2039</v>
      </c>
      <c r="T345" t="s">
        <v>2040</v>
      </c>
    </row>
    <row r="346" spans="1:20" hidden="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7">
        <f t="shared" si="20"/>
        <v>43122.25</v>
      </c>
      <c r="L346">
        <v>1520056800</v>
      </c>
      <c r="M346" s="7">
        <f t="shared" si="21"/>
        <v>43162.25</v>
      </c>
      <c r="N346" t="b">
        <v>0</v>
      </c>
      <c r="O346" t="b">
        <v>0</v>
      </c>
      <c r="P346" t="s">
        <v>89</v>
      </c>
      <c r="Q346">
        <f t="shared" si="22"/>
        <v>-114641</v>
      </c>
      <c r="R346">
        <f t="shared" si="23"/>
        <v>99.950602409638549</v>
      </c>
      <c r="S346" t="s">
        <v>2050</v>
      </c>
      <c r="T346" t="s">
        <v>2051</v>
      </c>
    </row>
    <row r="347" spans="1:20" hidden="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7">
        <f t="shared" si="20"/>
        <v>42194.208333333328</v>
      </c>
      <c r="L347">
        <v>1436504400</v>
      </c>
      <c r="M347" s="7">
        <f t="shared" si="21"/>
        <v>42195.208333333328</v>
      </c>
      <c r="N347" t="b">
        <v>0</v>
      </c>
      <c r="O347" t="b">
        <v>0</v>
      </c>
      <c r="P347" t="s">
        <v>53</v>
      </c>
      <c r="Q347">
        <f t="shared" si="22"/>
        <v>-134441</v>
      </c>
      <c r="R347">
        <f t="shared" si="23"/>
        <v>69.966767371601208</v>
      </c>
      <c r="S347" t="s">
        <v>2041</v>
      </c>
      <c r="T347" t="s">
        <v>2044</v>
      </c>
    </row>
    <row r="348" spans="1:20" hidden="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7">
        <f t="shared" si="20"/>
        <v>42971.208333333328</v>
      </c>
      <c r="L348">
        <v>1508302800</v>
      </c>
      <c r="M348" s="7">
        <f t="shared" si="21"/>
        <v>43026.208333333328</v>
      </c>
      <c r="N348" t="b">
        <v>0</v>
      </c>
      <c r="O348" t="b">
        <v>1</v>
      </c>
      <c r="P348" t="s">
        <v>60</v>
      </c>
      <c r="Q348">
        <f t="shared" si="22"/>
        <v>-5242</v>
      </c>
      <c r="R348">
        <f t="shared" si="23"/>
        <v>110.32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7">
        <f t="shared" si="20"/>
        <v>42046.25</v>
      </c>
      <c r="L349">
        <v>1425708000</v>
      </c>
      <c r="M349" s="7">
        <f t="shared" si="21"/>
        <v>42070.25</v>
      </c>
      <c r="N349" t="b">
        <v>0</v>
      </c>
      <c r="O349" t="b">
        <v>0</v>
      </c>
      <c r="P349" t="s">
        <v>28</v>
      </c>
      <c r="Q349">
        <f t="shared" si="22"/>
        <v>11707</v>
      </c>
      <c r="R349">
        <f t="shared" si="23"/>
        <v>66.005235602094245</v>
      </c>
      <c r="S349" t="s">
        <v>2037</v>
      </c>
      <c r="T349" t="s">
        <v>2038</v>
      </c>
    </row>
    <row r="350" spans="1:20" hidden="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7">
        <f t="shared" si="20"/>
        <v>42782.25</v>
      </c>
      <c r="L350">
        <v>1488348000</v>
      </c>
      <c r="M350" s="7">
        <f t="shared" si="21"/>
        <v>42795.25</v>
      </c>
      <c r="N350" t="b">
        <v>0</v>
      </c>
      <c r="O350" t="b">
        <v>0</v>
      </c>
      <c r="P350" t="s">
        <v>17</v>
      </c>
      <c r="Q350">
        <f t="shared" si="22"/>
        <v>-56177</v>
      </c>
      <c r="R350">
        <f t="shared" si="23"/>
        <v>41.005742176284812</v>
      </c>
      <c r="S350" t="s">
        <v>2033</v>
      </c>
      <c r="T350" t="s">
        <v>2034</v>
      </c>
    </row>
    <row r="351" spans="1:20" hidden="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7">
        <f t="shared" si="20"/>
        <v>42930.208333333328</v>
      </c>
      <c r="L351">
        <v>1502600400</v>
      </c>
      <c r="M351" s="7">
        <f t="shared" si="21"/>
        <v>42960.208333333328</v>
      </c>
      <c r="N351" t="b">
        <v>0</v>
      </c>
      <c r="O351" t="b">
        <v>0</v>
      </c>
      <c r="P351" t="s">
        <v>33</v>
      </c>
      <c r="Q351">
        <f t="shared" si="22"/>
        <v>-84842</v>
      </c>
      <c r="R351">
        <f t="shared" si="23"/>
        <v>103.96316359696641</v>
      </c>
      <c r="S351" t="s">
        <v>2039</v>
      </c>
      <c r="T351" t="s">
        <v>2040</v>
      </c>
    </row>
    <row r="352" spans="1:20" hidden="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7">
        <f t="shared" si="20"/>
        <v>42144.208333333328</v>
      </c>
      <c r="L352">
        <v>1433653200</v>
      </c>
      <c r="M352" s="7">
        <f t="shared" si="21"/>
        <v>42162.208333333328</v>
      </c>
      <c r="N352" t="b">
        <v>0</v>
      </c>
      <c r="O352" t="b">
        <v>1</v>
      </c>
      <c r="P352" t="s">
        <v>159</v>
      </c>
      <c r="Q352">
        <f t="shared" si="22"/>
        <v>-95</v>
      </c>
      <c r="R352">
        <f t="shared" si="23"/>
        <v>5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7">
        <f t="shared" si="20"/>
        <v>42240.208333333328</v>
      </c>
      <c r="L353">
        <v>1441602000</v>
      </c>
      <c r="M353" s="7">
        <f t="shared" si="21"/>
        <v>42254.208333333328</v>
      </c>
      <c r="N353" t="b">
        <v>0</v>
      </c>
      <c r="O353" t="b">
        <v>0</v>
      </c>
      <c r="P353" t="s">
        <v>23</v>
      </c>
      <c r="Q353">
        <f t="shared" si="22"/>
        <v>20531</v>
      </c>
      <c r="R353">
        <f t="shared" si="23"/>
        <v>47.009935419771487</v>
      </c>
      <c r="S353" t="s">
        <v>2035</v>
      </c>
      <c r="T353" t="s">
        <v>2036</v>
      </c>
    </row>
    <row r="354" spans="1:20" hidden="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7">
        <f t="shared" si="20"/>
        <v>42315.25</v>
      </c>
      <c r="L354">
        <v>1447567200</v>
      </c>
      <c r="M354" s="7">
        <f t="shared" si="21"/>
        <v>42323.25</v>
      </c>
      <c r="N354" t="b">
        <v>0</v>
      </c>
      <c r="O354" t="b">
        <v>0</v>
      </c>
      <c r="P354" t="s">
        <v>33</v>
      </c>
      <c r="Q354">
        <f t="shared" si="22"/>
        <v>-1823</v>
      </c>
      <c r="R354">
        <f t="shared" si="23"/>
        <v>29.606060606060606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7">
        <f t="shared" si="20"/>
        <v>43651.208333333328</v>
      </c>
      <c r="L355">
        <v>1562389200</v>
      </c>
      <c r="M355" s="7">
        <f t="shared" si="21"/>
        <v>43652.208333333328</v>
      </c>
      <c r="N355" t="b">
        <v>0</v>
      </c>
      <c r="O355" t="b">
        <v>0</v>
      </c>
      <c r="P355" t="s">
        <v>33</v>
      </c>
      <c r="Q355">
        <f t="shared" si="22"/>
        <v>104361</v>
      </c>
      <c r="R355">
        <f t="shared" si="23"/>
        <v>81.010569583088667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7">
        <f t="shared" si="20"/>
        <v>41520.208333333336</v>
      </c>
      <c r="L356">
        <v>1378789200</v>
      </c>
      <c r="M356" s="7">
        <f t="shared" si="21"/>
        <v>41527.208333333336</v>
      </c>
      <c r="N356" t="b">
        <v>0</v>
      </c>
      <c r="O356" t="b">
        <v>0</v>
      </c>
      <c r="P356" t="s">
        <v>42</v>
      </c>
      <c r="Q356">
        <f t="shared" si="22"/>
        <v>1448</v>
      </c>
      <c r="R356">
        <f t="shared" si="23"/>
        <v>94.35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7">
        <f t="shared" si="20"/>
        <v>42757.25</v>
      </c>
      <c r="L357">
        <v>1488520800</v>
      </c>
      <c r="M357" s="7">
        <f t="shared" si="21"/>
        <v>42797.25</v>
      </c>
      <c r="N357" t="b">
        <v>0</v>
      </c>
      <c r="O357" t="b">
        <v>0</v>
      </c>
      <c r="P357" t="s">
        <v>65</v>
      </c>
      <c r="Q357">
        <f t="shared" si="22"/>
        <v>-1559</v>
      </c>
      <c r="R357">
        <f t="shared" si="23"/>
        <v>26.058139534883722</v>
      </c>
      <c r="S357" t="s">
        <v>2037</v>
      </c>
      <c r="T357" t="s">
        <v>2046</v>
      </c>
    </row>
    <row r="358" spans="1:20" hidden="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7">
        <f t="shared" si="20"/>
        <v>40922.25</v>
      </c>
      <c r="L358">
        <v>1327298400</v>
      </c>
      <c r="M358" s="7">
        <f t="shared" si="21"/>
        <v>40931.25</v>
      </c>
      <c r="N358" t="b">
        <v>0</v>
      </c>
      <c r="O358" t="b">
        <v>0</v>
      </c>
      <c r="P358" t="s">
        <v>33</v>
      </c>
      <c r="Q358">
        <f t="shared" si="22"/>
        <v>-5869</v>
      </c>
      <c r="R358">
        <f t="shared" si="23"/>
        <v>85.775000000000006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7">
        <f t="shared" si="20"/>
        <v>42250.208333333328</v>
      </c>
      <c r="L359">
        <v>1443416400</v>
      </c>
      <c r="M359" s="7">
        <f t="shared" si="21"/>
        <v>42275.208333333328</v>
      </c>
      <c r="N359" t="b">
        <v>0</v>
      </c>
      <c r="O359" t="b">
        <v>0</v>
      </c>
      <c r="P359" t="s">
        <v>89</v>
      </c>
      <c r="Q359">
        <f t="shared" si="22"/>
        <v>1953</v>
      </c>
      <c r="R359">
        <f t="shared" si="23"/>
        <v>103.73170731707317</v>
      </c>
      <c r="S359" t="s">
        <v>2050</v>
      </c>
      <c r="T359" t="s">
        <v>2051</v>
      </c>
    </row>
    <row r="360" spans="1:20" hidden="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7">
        <f t="shared" si="20"/>
        <v>43322.208333333328</v>
      </c>
      <c r="L360">
        <v>1534136400</v>
      </c>
      <c r="M360" s="7">
        <f t="shared" si="21"/>
        <v>43325.208333333328</v>
      </c>
      <c r="N360" t="b">
        <v>1</v>
      </c>
      <c r="O360" t="b">
        <v>0</v>
      </c>
      <c r="P360" t="s">
        <v>122</v>
      </c>
      <c r="Q360">
        <f t="shared" si="22"/>
        <v>-8554</v>
      </c>
      <c r="R360">
        <f t="shared" si="23"/>
        <v>49.826086956521742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7">
        <f t="shared" si="20"/>
        <v>40782.208333333336</v>
      </c>
      <c r="L361">
        <v>1315026000</v>
      </c>
      <c r="M361" s="7">
        <f t="shared" si="21"/>
        <v>40789.208333333336</v>
      </c>
      <c r="N361" t="b">
        <v>0</v>
      </c>
      <c r="O361" t="b">
        <v>0</v>
      </c>
      <c r="P361" t="s">
        <v>71</v>
      </c>
      <c r="Q361">
        <f t="shared" si="22"/>
        <v>7948</v>
      </c>
      <c r="R361">
        <f t="shared" si="23"/>
        <v>63.893048128342244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7">
        <f t="shared" si="20"/>
        <v>40544.25</v>
      </c>
      <c r="L362">
        <v>1295071200</v>
      </c>
      <c r="M362" s="7">
        <f t="shared" si="21"/>
        <v>40558.25</v>
      </c>
      <c r="N362" t="b">
        <v>0</v>
      </c>
      <c r="O362" t="b">
        <v>1</v>
      </c>
      <c r="P362" t="s">
        <v>33</v>
      </c>
      <c r="Q362">
        <f t="shared" si="22"/>
        <v>75432</v>
      </c>
      <c r="R362">
        <f t="shared" si="23"/>
        <v>47.002434782608695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7">
        <f t="shared" si="20"/>
        <v>43015.208333333328</v>
      </c>
      <c r="L363">
        <v>1509426000</v>
      </c>
      <c r="M363" s="7">
        <f t="shared" si="21"/>
        <v>43039.208333333328</v>
      </c>
      <c r="N363" t="b">
        <v>0</v>
      </c>
      <c r="O363" t="b">
        <v>0</v>
      </c>
      <c r="P363" t="s">
        <v>33</v>
      </c>
      <c r="Q363">
        <f t="shared" si="22"/>
        <v>4046</v>
      </c>
      <c r="R363">
        <f t="shared" si="23"/>
        <v>108.47727272727273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7">
        <f t="shared" si="20"/>
        <v>40570.25</v>
      </c>
      <c r="L364">
        <v>1299391200</v>
      </c>
      <c r="M364" s="7">
        <f t="shared" si="21"/>
        <v>40608.25</v>
      </c>
      <c r="N364" t="b">
        <v>0</v>
      </c>
      <c r="O364" t="b">
        <v>0</v>
      </c>
      <c r="P364" t="s">
        <v>23</v>
      </c>
      <c r="Q364">
        <f t="shared" si="22"/>
        <v>10055</v>
      </c>
      <c r="R364">
        <f t="shared" si="23"/>
        <v>72.015706806282722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7">
        <f t="shared" si="20"/>
        <v>40904.25</v>
      </c>
      <c r="L365">
        <v>1325052000</v>
      </c>
      <c r="M365" s="7">
        <f t="shared" si="21"/>
        <v>40905.25</v>
      </c>
      <c r="N365" t="b">
        <v>0</v>
      </c>
      <c r="O365" t="b">
        <v>0</v>
      </c>
      <c r="P365" t="s">
        <v>23</v>
      </c>
      <c r="Q365">
        <f t="shared" si="22"/>
        <v>3130</v>
      </c>
      <c r="R365">
        <f t="shared" si="23"/>
        <v>59.928057553956833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7">
        <f t="shared" si="20"/>
        <v>43164.25</v>
      </c>
      <c r="L366">
        <v>1522818000</v>
      </c>
      <c r="M366" s="7">
        <f t="shared" si="21"/>
        <v>43194.208333333328</v>
      </c>
      <c r="N366" t="b">
        <v>0</v>
      </c>
      <c r="O366" t="b">
        <v>0</v>
      </c>
      <c r="P366" t="s">
        <v>60</v>
      </c>
      <c r="Q366">
        <f t="shared" si="22"/>
        <v>13647</v>
      </c>
      <c r="R366">
        <f t="shared" si="23"/>
        <v>78.209677419354833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7">
        <f t="shared" si="20"/>
        <v>42733.25</v>
      </c>
      <c r="L367">
        <v>1485324000</v>
      </c>
      <c r="M367" s="7">
        <f t="shared" si="21"/>
        <v>42760.25</v>
      </c>
      <c r="N367" t="b">
        <v>0</v>
      </c>
      <c r="O367" t="b">
        <v>0</v>
      </c>
      <c r="P367" t="s">
        <v>33</v>
      </c>
      <c r="Q367">
        <f t="shared" si="22"/>
        <v>10135</v>
      </c>
      <c r="R367">
        <f t="shared" si="23"/>
        <v>104.77678571428571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7">
        <f t="shared" si="20"/>
        <v>40546.25</v>
      </c>
      <c r="L368">
        <v>1294120800</v>
      </c>
      <c r="M368" s="7">
        <f t="shared" si="21"/>
        <v>40547.25</v>
      </c>
      <c r="N368" t="b">
        <v>0</v>
      </c>
      <c r="O368" t="b">
        <v>1</v>
      </c>
      <c r="P368" t="s">
        <v>33</v>
      </c>
      <c r="Q368">
        <f t="shared" si="22"/>
        <v>8858</v>
      </c>
      <c r="R368">
        <f t="shared" si="23"/>
        <v>105.52475247524752</v>
      </c>
      <c r="S368" t="s">
        <v>2039</v>
      </c>
      <c r="T368" t="s">
        <v>2040</v>
      </c>
    </row>
    <row r="369" spans="1:20" hidden="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7">
        <f t="shared" si="20"/>
        <v>41930.208333333336</v>
      </c>
      <c r="L369">
        <v>1415685600</v>
      </c>
      <c r="M369" s="7">
        <f t="shared" si="21"/>
        <v>41954.25</v>
      </c>
      <c r="N369" t="b">
        <v>0</v>
      </c>
      <c r="O369" t="b">
        <v>1</v>
      </c>
      <c r="P369" t="s">
        <v>33</v>
      </c>
      <c r="Q369">
        <f t="shared" si="22"/>
        <v>-8030</v>
      </c>
      <c r="R369">
        <f t="shared" si="23"/>
        <v>24.933333333333334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7">
        <f t="shared" si="20"/>
        <v>40464.208333333336</v>
      </c>
      <c r="L370">
        <v>1288933200</v>
      </c>
      <c r="M370" s="7">
        <f t="shared" si="21"/>
        <v>40487.208333333336</v>
      </c>
      <c r="N370" t="b">
        <v>0</v>
      </c>
      <c r="O370" t="b">
        <v>1</v>
      </c>
      <c r="P370" t="s">
        <v>42</v>
      </c>
      <c r="Q370">
        <f t="shared" si="22"/>
        <v>9194</v>
      </c>
      <c r="R370">
        <f t="shared" si="23"/>
        <v>69.873786407766985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7">
        <f t="shared" si="20"/>
        <v>41308.25</v>
      </c>
      <c r="L371">
        <v>1363237200</v>
      </c>
      <c r="M371" s="7">
        <f t="shared" si="21"/>
        <v>41347.208333333336</v>
      </c>
      <c r="N371" t="b">
        <v>0</v>
      </c>
      <c r="O371" t="b">
        <v>1</v>
      </c>
      <c r="P371" t="s">
        <v>269</v>
      </c>
      <c r="Q371">
        <f t="shared" si="22"/>
        <v>9343</v>
      </c>
      <c r="R371">
        <f t="shared" si="23"/>
        <v>95.733766233766232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7">
        <f t="shared" si="20"/>
        <v>43570.208333333328</v>
      </c>
      <c r="L372">
        <v>1555822800</v>
      </c>
      <c r="M372" s="7">
        <f t="shared" si="21"/>
        <v>43576.208333333328</v>
      </c>
      <c r="N372" t="b">
        <v>0</v>
      </c>
      <c r="O372" t="b">
        <v>0</v>
      </c>
      <c r="P372" t="s">
        <v>33</v>
      </c>
      <c r="Q372">
        <f t="shared" si="22"/>
        <v>66665</v>
      </c>
      <c r="R372">
        <f t="shared" si="23"/>
        <v>29.997485752598056</v>
      </c>
      <c r="S372" t="s">
        <v>2039</v>
      </c>
      <c r="T372" t="s">
        <v>2040</v>
      </c>
    </row>
    <row r="373" spans="1:20" hidden="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7">
        <f t="shared" si="20"/>
        <v>42043.25</v>
      </c>
      <c r="L373">
        <v>1427778000</v>
      </c>
      <c r="M373" s="7">
        <f t="shared" si="21"/>
        <v>42094.208333333328</v>
      </c>
      <c r="N373" t="b">
        <v>0</v>
      </c>
      <c r="O373" t="b">
        <v>0</v>
      </c>
      <c r="P373" t="s">
        <v>33</v>
      </c>
      <c r="Q373">
        <f t="shared" si="22"/>
        <v>-60790</v>
      </c>
      <c r="R373">
        <f t="shared" si="23"/>
        <v>59.011948529411768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7">
        <f t="shared" si="20"/>
        <v>42012.25</v>
      </c>
      <c r="L374">
        <v>1422424800</v>
      </c>
      <c r="M374" s="7">
        <f t="shared" si="21"/>
        <v>42032.25</v>
      </c>
      <c r="N374" t="b">
        <v>0</v>
      </c>
      <c r="O374" t="b">
        <v>1</v>
      </c>
      <c r="P374" t="s">
        <v>42</v>
      </c>
      <c r="Q374">
        <f t="shared" si="22"/>
        <v>13424</v>
      </c>
      <c r="R374">
        <f t="shared" si="23"/>
        <v>84.757396449704146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7">
        <f t="shared" si="20"/>
        <v>42964.208333333328</v>
      </c>
      <c r="L375">
        <v>1503637200</v>
      </c>
      <c r="M375" s="7">
        <f t="shared" si="21"/>
        <v>42972.208333333328</v>
      </c>
      <c r="N375" t="b">
        <v>0</v>
      </c>
      <c r="O375" t="b">
        <v>0</v>
      </c>
      <c r="P375" t="s">
        <v>33</v>
      </c>
      <c r="Q375">
        <f t="shared" si="22"/>
        <v>141791</v>
      </c>
      <c r="R375">
        <f t="shared" si="23"/>
        <v>78.010921177587846</v>
      </c>
      <c r="S375" t="s">
        <v>2039</v>
      </c>
      <c r="T375" t="s">
        <v>2040</v>
      </c>
    </row>
    <row r="376" spans="1:20" ht="31.5" hidden="1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7">
        <f t="shared" si="20"/>
        <v>43476.25</v>
      </c>
      <c r="L376">
        <v>1547618400</v>
      </c>
      <c r="M376" s="7">
        <f t="shared" si="21"/>
        <v>43481.25</v>
      </c>
      <c r="N376" t="b">
        <v>0</v>
      </c>
      <c r="O376" t="b">
        <v>1</v>
      </c>
      <c r="P376" t="s">
        <v>42</v>
      </c>
      <c r="Q376">
        <f t="shared" si="22"/>
        <v>-145327</v>
      </c>
      <c r="R376">
        <f t="shared" si="23"/>
        <v>50.05215419501134</v>
      </c>
      <c r="S376" t="s">
        <v>2041</v>
      </c>
      <c r="T376" t="s">
        <v>2042</v>
      </c>
    </row>
    <row r="377" spans="1:20" ht="31.5" hidden="1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7">
        <f t="shared" si="20"/>
        <v>42293.208333333328</v>
      </c>
      <c r="L377">
        <v>1449900000</v>
      </c>
      <c r="M377" s="7">
        <f t="shared" si="21"/>
        <v>42350.25</v>
      </c>
      <c r="N377" t="b">
        <v>0</v>
      </c>
      <c r="O377" t="b">
        <v>0</v>
      </c>
      <c r="P377" t="s">
        <v>60</v>
      </c>
      <c r="Q377">
        <f t="shared" si="22"/>
        <v>-1221</v>
      </c>
      <c r="R377">
        <f t="shared" si="23"/>
        <v>59.16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7">
        <f t="shared" si="20"/>
        <v>41826.208333333336</v>
      </c>
      <c r="L378">
        <v>1405141200</v>
      </c>
      <c r="M378" s="7">
        <f t="shared" si="21"/>
        <v>41832.208333333336</v>
      </c>
      <c r="N378" t="b">
        <v>0</v>
      </c>
      <c r="O378" t="b">
        <v>0</v>
      </c>
      <c r="P378" t="s">
        <v>23</v>
      </c>
      <c r="Q378">
        <f t="shared" si="22"/>
        <v>8875</v>
      </c>
      <c r="R378">
        <f t="shared" si="23"/>
        <v>93.702290076335885</v>
      </c>
      <c r="S378" t="s">
        <v>2035</v>
      </c>
      <c r="T378" t="s">
        <v>2036</v>
      </c>
    </row>
    <row r="379" spans="1:20" hidden="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7">
        <f t="shared" si="20"/>
        <v>43760.208333333328</v>
      </c>
      <c r="L379">
        <v>1572933600</v>
      </c>
      <c r="M379" s="7">
        <f t="shared" si="21"/>
        <v>43774.25</v>
      </c>
      <c r="N379" t="b">
        <v>0</v>
      </c>
      <c r="O379" t="b">
        <v>0</v>
      </c>
      <c r="P379" t="s">
        <v>33</v>
      </c>
      <c r="Q379">
        <f t="shared" si="22"/>
        <v>-44602</v>
      </c>
      <c r="R379">
        <f t="shared" si="23"/>
        <v>40.14173228346457</v>
      </c>
      <c r="S379" t="s">
        <v>2039</v>
      </c>
      <c r="T379" t="s">
        <v>2040</v>
      </c>
    </row>
    <row r="380" spans="1:20" hidden="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7">
        <f t="shared" si="20"/>
        <v>43241.208333333328</v>
      </c>
      <c r="L380">
        <v>1530162000</v>
      </c>
      <c r="M380" s="7">
        <f t="shared" si="21"/>
        <v>43279.208333333328</v>
      </c>
      <c r="N380" t="b">
        <v>0</v>
      </c>
      <c r="O380" t="b">
        <v>0</v>
      </c>
      <c r="P380" t="s">
        <v>42</v>
      </c>
      <c r="Q380">
        <f t="shared" si="22"/>
        <v>-153318</v>
      </c>
      <c r="R380">
        <f t="shared" si="23"/>
        <v>70.090140845070422</v>
      </c>
      <c r="S380" t="s">
        <v>2041</v>
      </c>
      <c r="T380" t="s">
        <v>2042</v>
      </c>
    </row>
    <row r="381" spans="1:20" hidden="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7">
        <f t="shared" si="20"/>
        <v>40843.208333333336</v>
      </c>
      <c r="L381">
        <v>1320904800</v>
      </c>
      <c r="M381" s="7">
        <f t="shared" si="21"/>
        <v>40857.25</v>
      </c>
      <c r="N381" t="b">
        <v>0</v>
      </c>
      <c r="O381" t="b">
        <v>0</v>
      </c>
      <c r="P381" t="s">
        <v>33</v>
      </c>
      <c r="Q381">
        <f t="shared" si="22"/>
        <v>-4288</v>
      </c>
      <c r="R381">
        <f t="shared" si="23"/>
        <v>66.181818181818187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7">
        <f t="shared" si="20"/>
        <v>41448.208333333336</v>
      </c>
      <c r="L382">
        <v>1372395600</v>
      </c>
      <c r="M382" s="7">
        <f t="shared" si="21"/>
        <v>41453.208333333336</v>
      </c>
      <c r="N382" t="b">
        <v>0</v>
      </c>
      <c r="O382" t="b">
        <v>0</v>
      </c>
      <c r="P382" t="s">
        <v>33</v>
      </c>
      <c r="Q382">
        <f t="shared" si="22"/>
        <v>1508</v>
      </c>
      <c r="R382">
        <f t="shared" si="23"/>
        <v>47.714285714285715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7">
        <f t="shared" si="20"/>
        <v>42163.208333333328</v>
      </c>
      <c r="L383">
        <v>1437714000</v>
      </c>
      <c r="M383" s="7">
        <f t="shared" si="21"/>
        <v>42209.208333333328</v>
      </c>
      <c r="N383" t="b">
        <v>0</v>
      </c>
      <c r="O383" t="b">
        <v>0</v>
      </c>
      <c r="P383" t="s">
        <v>33</v>
      </c>
      <c r="Q383">
        <f t="shared" si="22"/>
        <v>4449</v>
      </c>
      <c r="R383">
        <f t="shared" si="23"/>
        <v>62.896774193548389</v>
      </c>
      <c r="S383" t="s">
        <v>2039</v>
      </c>
      <c r="T383" t="s">
        <v>2040</v>
      </c>
    </row>
    <row r="384" spans="1:20" ht="31.5" hidden="1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7">
        <f t="shared" si="20"/>
        <v>43024.208333333328</v>
      </c>
      <c r="L384">
        <v>1509771600</v>
      </c>
      <c r="M384" s="7">
        <f t="shared" si="21"/>
        <v>43043.208333333328</v>
      </c>
      <c r="N384" t="b">
        <v>0</v>
      </c>
      <c r="O384" t="b">
        <v>0</v>
      </c>
      <c r="P384" t="s">
        <v>122</v>
      </c>
      <c r="Q384">
        <f t="shared" si="22"/>
        <v>-3297</v>
      </c>
      <c r="R384">
        <f t="shared" si="23"/>
        <v>86.611940298507463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7">
        <f t="shared" si="20"/>
        <v>43509.25</v>
      </c>
      <c r="L385">
        <v>1550556000</v>
      </c>
      <c r="M385" s="7">
        <f t="shared" si="21"/>
        <v>43515.25</v>
      </c>
      <c r="N385" t="b">
        <v>0</v>
      </c>
      <c r="O385" t="b">
        <v>1</v>
      </c>
      <c r="P385" t="s">
        <v>17</v>
      </c>
      <c r="Q385">
        <f t="shared" si="22"/>
        <v>7899</v>
      </c>
      <c r="R385">
        <f t="shared" si="23"/>
        <v>75.126984126984127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7">
        <f t="shared" ref="K386:K449" si="24">(((J386/60)/60)/24)+DATE(1970,1,1)</f>
        <v>42776.25</v>
      </c>
      <c r="L386">
        <v>1489039200</v>
      </c>
      <c r="M386" s="7">
        <f t="shared" ref="M386:M449" si="25">(((L386/60)/60)/24)+DATE(1970,1,1)</f>
        <v>42803.25</v>
      </c>
      <c r="N386" t="b">
        <v>1</v>
      </c>
      <c r="O386" t="b">
        <v>1</v>
      </c>
      <c r="P386" t="s">
        <v>42</v>
      </c>
      <c r="Q386">
        <f t="shared" ref="Q386:Q449" si="26">E386-D386</f>
        <v>82379</v>
      </c>
      <c r="R386">
        <f t="shared" ref="R386:R449" si="27">E386/G386</f>
        <v>41.004167534903104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7">
        <f t="shared" si="24"/>
        <v>43553.208333333328</v>
      </c>
      <c r="L387">
        <v>1556600400</v>
      </c>
      <c r="M387" s="7">
        <f t="shared" si="25"/>
        <v>43585.208333333328</v>
      </c>
      <c r="N387" t="b">
        <v>0</v>
      </c>
      <c r="O387" t="b">
        <v>0</v>
      </c>
      <c r="P387" t="s">
        <v>68</v>
      </c>
      <c r="Q387">
        <f t="shared" si="26"/>
        <v>17959</v>
      </c>
      <c r="R387">
        <f t="shared" si="27"/>
        <v>50.007915567282325</v>
      </c>
      <c r="S387" t="s">
        <v>2047</v>
      </c>
      <c r="T387" t="s">
        <v>2048</v>
      </c>
    </row>
    <row r="388" spans="1:20" ht="31.5" hidden="1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7">
        <f t="shared" si="24"/>
        <v>40355.208333333336</v>
      </c>
      <c r="L388">
        <v>1278565200</v>
      </c>
      <c r="M388" s="7">
        <f t="shared" si="25"/>
        <v>40367.208333333336</v>
      </c>
      <c r="N388" t="b">
        <v>0</v>
      </c>
      <c r="O388" t="b">
        <v>0</v>
      </c>
      <c r="P388" t="s">
        <v>33</v>
      </c>
      <c r="Q388">
        <f t="shared" si="26"/>
        <v>-31946</v>
      </c>
      <c r="R388">
        <f t="shared" si="27"/>
        <v>96.960674157303373</v>
      </c>
      <c r="S388" t="s">
        <v>2039</v>
      </c>
      <c r="T388" t="s">
        <v>2040</v>
      </c>
    </row>
    <row r="389" spans="1:20" hidden="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7">
        <f t="shared" si="24"/>
        <v>41072.208333333336</v>
      </c>
      <c r="L389">
        <v>1339909200</v>
      </c>
      <c r="M389" s="7">
        <f t="shared" si="25"/>
        <v>41077.208333333336</v>
      </c>
      <c r="N389" t="b">
        <v>0</v>
      </c>
      <c r="O389" t="b">
        <v>0</v>
      </c>
      <c r="P389" t="s">
        <v>65</v>
      </c>
      <c r="Q389">
        <f t="shared" si="26"/>
        <v>-66205</v>
      </c>
      <c r="R389">
        <f t="shared" si="27"/>
        <v>100.93160377358491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7">
        <f t="shared" si="24"/>
        <v>40912.25</v>
      </c>
      <c r="L390">
        <v>1325829600</v>
      </c>
      <c r="M390" s="7">
        <f t="shared" si="25"/>
        <v>40914.25</v>
      </c>
      <c r="N390" t="b">
        <v>0</v>
      </c>
      <c r="O390" t="b">
        <v>0</v>
      </c>
      <c r="P390" t="s">
        <v>60</v>
      </c>
      <c r="Q390">
        <f t="shared" si="26"/>
        <v>-101862</v>
      </c>
      <c r="R390">
        <f t="shared" si="27"/>
        <v>89.227586206896547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7">
        <f t="shared" si="24"/>
        <v>40479.208333333336</v>
      </c>
      <c r="L391">
        <v>1290578400</v>
      </c>
      <c r="M391" s="7">
        <f t="shared" si="25"/>
        <v>40506.25</v>
      </c>
      <c r="N391" t="b">
        <v>0</v>
      </c>
      <c r="O391" t="b">
        <v>0</v>
      </c>
      <c r="P391" t="s">
        <v>33</v>
      </c>
      <c r="Q391">
        <f t="shared" si="26"/>
        <v>18352</v>
      </c>
      <c r="R391">
        <f t="shared" si="27"/>
        <v>87.979166666666671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7">
        <f t="shared" si="24"/>
        <v>41530.208333333336</v>
      </c>
      <c r="L392">
        <v>1380344400</v>
      </c>
      <c r="M392" s="7">
        <f t="shared" si="25"/>
        <v>41545.208333333336</v>
      </c>
      <c r="N392" t="b">
        <v>0</v>
      </c>
      <c r="O392" t="b">
        <v>0</v>
      </c>
      <c r="P392" t="s">
        <v>122</v>
      </c>
      <c r="Q392">
        <f t="shared" si="26"/>
        <v>2077</v>
      </c>
      <c r="R392">
        <f t="shared" si="27"/>
        <v>89.54</v>
      </c>
      <c r="S392" t="s">
        <v>2054</v>
      </c>
      <c r="T392" t="s">
        <v>2055</v>
      </c>
    </row>
    <row r="393" spans="1:20" hidden="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7">
        <f t="shared" si="24"/>
        <v>41653.25</v>
      </c>
      <c r="L393">
        <v>1389852000</v>
      </c>
      <c r="M393" s="7">
        <f t="shared" si="25"/>
        <v>41655.25</v>
      </c>
      <c r="N393" t="b">
        <v>0</v>
      </c>
      <c r="O393" t="b">
        <v>0</v>
      </c>
      <c r="P393" t="s">
        <v>68</v>
      </c>
      <c r="Q393">
        <f t="shared" si="26"/>
        <v>-56007</v>
      </c>
      <c r="R393">
        <f t="shared" si="27"/>
        <v>29.09271523178808</v>
      </c>
      <c r="S393" t="s">
        <v>2047</v>
      </c>
      <c r="T393" t="s">
        <v>2048</v>
      </c>
    </row>
    <row r="394" spans="1:20" ht="31.5" hidden="1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7">
        <f t="shared" si="24"/>
        <v>40549.25</v>
      </c>
      <c r="L394">
        <v>1294466400</v>
      </c>
      <c r="M394" s="7">
        <f t="shared" si="25"/>
        <v>40551.25</v>
      </c>
      <c r="N394" t="b">
        <v>0</v>
      </c>
      <c r="O394" t="b">
        <v>0</v>
      </c>
      <c r="P394" t="s">
        <v>65</v>
      </c>
      <c r="Q394">
        <f t="shared" si="26"/>
        <v>-35354</v>
      </c>
      <c r="R394">
        <f t="shared" si="27"/>
        <v>42.006218905472636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7">
        <f t="shared" si="24"/>
        <v>42933.208333333328</v>
      </c>
      <c r="L395">
        <v>1500354000</v>
      </c>
      <c r="M395" s="7">
        <f t="shared" si="25"/>
        <v>42934.208333333328</v>
      </c>
      <c r="N395" t="b">
        <v>0</v>
      </c>
      <c r="O395" t="b">
        <v>0</v>
      </c>
      <c r="P395" t="s">
        <v>159</v>
      </c>
      <c r="Q395">
        <f t="shared" si="26"/>
        <v>80988</v>
      </c>
      <c r="R395">
        <f t="shared" si="27"/>
        <v>47.004903563255965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7">
        <f t="shared" si="24"/>
        <v>41484.208333333336</v>
      </c>
      <c r="L396">
        <v>1375938000</v>
      </c>
      <c r="M396" s="7">
        <f t="shared" si="25"/>
        <v>41494.208333333336</v>
      </c>
      <c r="N396" t="b">
        <v>0</v>
      </c>
      <c r="O396" t="b">
        <v>1</v>
      </c>
      <c r="P396" t="s">
        <v>42</v>
      </c>
      <c r="Q396">
        <f t="shared" si="26"/>
        <v>2955</v>
      </c>
      <c r="R396">
        <f t="shared" si="27"/>
        <v>110.44117647058823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7">
        <f t="shared" si="24"/>
        <v>40885.25</v>
      </c>
      <c r="L397">
        <v>1323410400</v>
      </c>
      <c r="M397" s="7">
        <f t="shared" si="25"/>
        <v>40886.25</v>
      </c>
      <c r="N397" t="b">
        <v>1</v>
      </c>
      <c r="O397" t="b">
        <v>0</v>
      </c>
      <c r="P397" t="s">
        <v>33</v>
      </c>
      <c r="Q397">
        <f t="shared" si="26"/>
        <v>2138</v>
      </c>
      <c r="R397">
        <f t="shared" si="27"/>
        <v>41.990909090909092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7">
        <f t="shared" si="24"/>
        <v>43378.208333333328</v>
      </c>
      <c r="L398">
        <v>1539406800</v>
      </c>
      <c r="M398" s="7">
        <f t="shared" si="25"/>
        <v>43386.208333333328</v>
      </c>
      <c r="N398" t="b">
        <v>0</v>
      </c>
      <c r="O398" t="b">
        <v>0</v>
      </c>
      <c r="P398" t="s">
        <v>53</v>
      </c>
      <c r="Q398">
        <f t="shared" si="26"/>
        <v>30912</v>
      </c>
      <c r="R398">
        <f t="shared" si="27"/>
        <v>48.012468827930178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7">
        <f t="shared" si="24"/>
        <v>41417.208333333336</v>
      </c>
      <c r="L399">
        <v>1369803600</v>
      </c>
      <c r="M399" s="7">
        <f t="shared" si="25"/>
        <v>41423.208333333336</v>
      </c>
      <c r="N399" t="b">
        <v>0</v>
      </c>
      <c r="O399" t="b">
        <v>0</v>
      </c>
      <c r="P399" t="s">
        <v>23</v>
      </c>
      <c r="Q399">
        <f t="shared" si="26"/>
        <v>5983</v>
      </c>
      <c r="R399">
        <f t="shared" si="27"/>
        <v>31.019823788546255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7">
        <f t="shared" si="24"/>
        <v>43228.208333333328</v>
      </c>
      <c r="L400">
        <v>1525928400</v>
      </c>
      <c r="M400" s="7">
        <f t="shared" si="25"/>
        <v>43230.208333333328</v>
      </c>
      <c r="N400" t="b">
        <v>0</v>
      </c>
      <c r="O400" t="b">
        <v>1</v>
      </c>
      <c r="P400" t="s">
        <v>71</v>
      </c>
      <c r="Q400">
        <f t="shared" si="26"/>
        <v>10502</v>
      </c>
      <c r="R400">
        <f t="shared" si="27"/>
        <v>99.203252032520325</v>
      </c>
      <c r="S400" t="s">
        <v>2041</v>
      </c>
      <c r="T400" t="s">
        <v>2049</v>
      </c>
    </row>
    <row r="401" spans="1:20" hidden="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7">
        <f t="shared" si="24"/>
        <v>40576.25</v>
      </c>
      <c r="L401">
        <v>1297231200</v>
      </c>
      <c r="M401" s="7">
        <f t="shared" si="25"/>
        <v>40583.25</v>
      </c>
      <c r="N401" t="b">
        <v>0</v>
      </c>
      <c r="O401" t="b">
        <v>0</v>
      </c>
      <c r="P401" t="s">
        <v>60</v>
      </c>
      <c r="Q401">
        <f t="shared" si="26"/>
        <v>-35173</v>
      </c>
      <c r="R401">
        <f t="shared" si="27"/>
        <v>66.022316684378325</v>
      </c>
      <c r="S401" t="s">
        <v>2035</v>
      </c>
      <c r="T401" t="s">
        <v>2045</v>
      </c>
    </row>
    <row r="402" spans="1:20" ht="31.5" hidden="1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7">
        <f t="shared" si="24"/>
        <v>41502.208333333336</v>
      </c>
      <c r="L402">
        <v>1378530000</v>
      </c>
      <c r="M402" s="7">
        <f t="shared" si="25"/>
        <v>41524.208333333336</v>
      </c>
      <c r="N402" t="b">
        <v>0</v>
      </c>
      <c r="O402" t="b">
        <v>1</v>
      </c>
      <c r="P402" t="s">
        <v>122</v>
      </c>
      <c r="Q402">
        <f t="shared" si="26"/>
        <v>-98</v>
      </c>
      <c r="R402">
        <f t="shared" si="27"/>
        <v>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7">
        <f t="shared" si="24"/>
        <v>43765.208333333328</v>
      </c>
      <c r="L403">
        <v>1572152400</v>
      </c>
      <c r="M403" s="7">
        <f t="shared" si="25"/>
        <v>43765.208333333328</v>
      </c>
      <c r="N403" t="b">
        <v>0</v>
      </c>
      <c r="O403" t="b">
        <v>0</v>
      </c>
      <c r="P403" t="s">
        <v>33</v>
      </c>
      <c r="Q403">
        <f t="shared" si="26"/>
        <v>12872</v>
      </c>
      <c r="R403">
        <f t="shared" si="27"/>
        <v>46.060200668896321</v>
      </c>
      <c r="S403" t="s">
        <v>2039</v>
      </c>
      <c r="T403" t="s">
        <v>2040</v>
      </c>
    </row>
    <row r="404" spans="1:20" hidden="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7">
        <f t="shared" si="24"/>
        <v>40914.25</v>
      </c>
      <c r="L404">
        <v>1329890400</v>
      </c>
      <c r="M404" s="7">
        <f t="shared" si="25"/>
        <v>40961.25</v>
      </c>
      <c r="N404" t="b">
        <v>0</v>
      </c>
      <c r="O404" t="b">
        <v>1</v>
      </c>
      <c r="P404" t="s">
        <v>100</v>
      </c>
      <c r="Q404">
        <f t="shared" si="26"/>
        <v>-4354</v>
      </c>
      <c r="R404">
        <f t="shared" si="27"/>
        <v>73.650000000000006</v>
      </c>
      <c r="S404" t="s">
        <v>2041</v>
      </c>
      <c r="T404" t="s">
        <v>2052</v>
      </c>
    </row>
    <row r="405" spans="1:20" hidden="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7">
        <f t="shared" si="24"/>
        <v>40310.208333333336</v>
      </c>
      <c r="L405">
        <v>1276750800</v>
      </c>
      <c r="M405" s="7">
        <f t="shared" si="25"/>
        <v>40346.208333333336</v>
      </c>
      <c r="N405" t="b">
        <v>0</v>
      </c>
      <c r="O405" t="b">
        <v>1</v>
      </c>
      <c r="P405" t="s">
        <v>33</v>
      </c>
      <c r="Q405">
        <f t="shared" si="26"/>
        <v>-26980</v>
      </c>
      <c r="R405">
        <f t="shared" si="27"/>
        <v>55.99336650082919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7">
        <f t="shared" si="24"/>
        <v>43053.25</v>
      </c>
      <c r="L406">
        <v>1510898400</v>
      </c>
      <c r="M406" s="7">
        <f t="shared" si="25"/>
        <v>43056.25</v>
      </c>
      <c r="N406" t="b">
        <v>0</v>
      </c>
      <c r="O406" t="b">
        <v>0</v>
      </c>
      <c r="P406" t="s">
        <v>33</v>
      </c>
      <c r="Q406">
        <f t="shared" si="26"/>
        <v>105421</v>
      </c>
      <c r="R406">
        <f t="shared" si="27"/>
        <v>68.985695127402778</v>
      </c>
      <c r="S406" t="s">
        <v>2039</v>
      </c>
      <c r="T406" t="s">
        <v>2040</v>
      </c>
    </row>
    <row r="407" spans="1:20" hidden="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7">
        <f t="shared" si="24"/>
        <v>43255.208333333328</v>
      </c>
      <c r="L407">
        <v>1532408400</v>
      </c>
      <c r="M407" s="7">
        <f t="shared" si="25"/>
        <v>43305.208333333328</v>
      </c>
      <c r="N407" t="b">
        <v>0</v>
      </c>
      <c r="O407" t="b">
        <v>0</v>
      </c>
      <c r="P407" t="s">
        <v>33</v>
      </c>
      <c r="Q407">
        <f t="shared" si="26"/>
        <v>-3073</v>
      </c>
      <c r="R407">
        <f t="shared" si="27"/>
        <v>60.981609195402299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7">
        <f t="shared" si="24"/>
        <v>41304.25</v>
      </c>
      <c r="L408">
        <v>1360562400</v>
      </c>
      <c r="M408" s="7">
        <f t="shared" si="25"/>
        <v>41316.25</v>
      </c>
      <c r="N408" t="b">
        <v>1</v>
      </c>
      <c r="O408" t="b">
        <v>0</v>
      </c>
      <c r="P408" t="s">
        <v>42</v>
      </c>
      <c r="Q408">
        <f t="shared" si="26"/>
        <v>32283</v>
      </c>
      <c r="R408">
        <f t="shared" si="27"/>
        <v>110.98139534883721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7">
        <f t="shared" si="24"/>
        <v>43751.208333333328</v>
      </c>
      <c r="L409">
        <v>1571547600</v>
      </c>
      <c r="M409" s="7">
        <f t="shared" si="25"/>
        <v>43758.208333333328</v>
      </c>
      <c r="N409" t="b">
        <v>0</v>
      </c>
      <c r="O409" t="b">
        <v>0</v>
      </c>
      <c r="P409" t="s">
        <v>33</v>
      </c>
      <c r="Q409">
        <f t="shared" si="26"/>
        <v>8700</v>
      </c>
      <c r="R409">
        <f t="shared" si="27"/>
        <v>25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7">
        <f t="shared" si="24"/>
        <v>42541.208333333328</v>
      </c>
      <c r="L410">
        <v>1468126800</v>
      </c>
      <c r="M410" s="7">
        <f t="shared" si="25"/>
        <v>42561.208333333328</v>
      </c>
      <c r="N410" t="b">
        <v>0</v>
      </c>
      <c r="O410" t="b">
        <v>0</v>
      </c>
      <c r="P410" t="s">
        <v>42</v>
      </c>
      <c r="Q410">
        <f t="shared" si="26"/>
        <v>2929</v>
      </c>
      <c r="R410">
        <f t="shared" si="27"/>
        <v>78.759740259740255</v>
      </c>
      <c r="S410" t="s">
        <v>2041</v>
      </c>
      <c r="T410" t="s">
        <v>2042</v>
      </c>
    </row>
    <row r="411" spans="1:20" hidden="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7">
        <f t="shared" si="24"/>
        <v>42843.208333333328</v>
      </c>
      <c r="L411">
        <v>1492837200</v>
      </c>
      <c r="M411" s="7">
        <f t="shared" si="25"/>
        <v>42847.208333333328</v>
      </c>
      <c r="N411" t="b">
        <v>0</v>
      </c>
      <c r="O411" t="b">
        <v>0</v>
      </c>
      <c r="P411" t="s">
        <v>23</v>
      </c>
      <c r="Q411">
        <f t="shared" si="26"/>
        <v>-72796</v>
      </c>
      <c r="R411">
        <f t="shared" si="27"/>
        <v>87.960784313725483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7">
        <f t="shared" si="24"/>
        <v>42122.208333333328</v>
      </c>
      <c r="L412">
        <v>1430197200</v>
      </c>
      <c r="M412" s="7">
        <f t="shared" si="25"/>
        <v>42122.208333333328</v>
      </c>
      <c r="N412" t="b">
        <v>0</v>
      </c>
      <c r="O412" t="b">
        <v>0</v>
      </c>
      <c r="P412" t="s">
        <v>292</v>
      </c>
      <c r="Q412">
        <f t="shared" si="26"/>
        <v>-98164</v>
      </c>
      <c r="R412">
        <f t="shared" si="27"/>
        <v>49.987398739873989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7">
        <f t="shared" si="24"/>
        <v>42884.208333333328</v>
      </c>
      <c r="L413">
        <v>1496206800</v>
      </c>
      <c r="M413" s="7">
        <f t="shared" si="25"/>
        <v>42886.208333333328</v>
      </c>
      <c r="N413" t="b">
        <v>0</v>
      </c>
      <c r="O413" t="b">
        <v>0</v>
      </c>
      <c r="P413" t="s">
        <v>33</v>
      </c>
      <c r="Q413">
        <f t="shared" si="26"/>
        <v>361</v>
      </c>
      <c r="R413">
        <f t="shared" si="27"/>
        <v>99.524390243902445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7">
        <f t="shared" si="24"/>
        <v>41642.25</v>
      </c>
      <c r="L414">
        <v>1389592800</v>
      </c>
      <c r="M414" s="7">
        <f t="shared" si="25"/>
        <v>41652.25</v>
      </c>
      <c r="N414" t="b">
        <v>0</v>
      </c>
      <c r="O414" t="b">
        <v>0</v>
      </c>
      <c r="P414" t="s">
        <v>119</v>
      </c>
      <c r="Q414">
        <f t="shared" si="26"/>
        <v>11946</v>
      </c>
      <c r="R414">
        <f t="shared" si="27"/>
        <v>104.82089552238806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7">
        <f t="shared" si="24"/>
        <v>43431.25</v>
      </c>
      <c r="L415">
        <v>1545631200</v>
      </c>
      <c r="M415" s="7">
        <f t="shared" si="25"/>
        <v>43458.25</v>
      </c>
      <c r="N415" t="b">
        <v>0</v>
      </c>
      <c r="O415" t="b">
        <v>0</v>
      </c>
      <c r="P415" t="s">
        <v>71</v>
      </c>
      <c r="Q415">
        <f t="shared" si="26"/>
        <v>-71872</v>
      </c>
      <c r="R415">
        <f t="shared" si="27"/>
        <v>108.01469237832875</v>
      </c>
      <c r="S415" t="s">
        <v>2041</v>
      </c>
      <c r="T415" t="s">
        <v>2049</v>
      </c>
    </row>
    <row r="416" spans="1:20" hidden="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7">
        <f t="shared" si="24"/>
        <v>40288.208333333336</v>
      </c>
      <c r="L416">
        <v>1272430800</v>
      </c>
      <c r="M416" s="7">
        <f t="shared" si="25"/>
        <v>40296.208333333336</v>
      </c>
      <c r="N416" t="b">
        <v>0</v>
      </c>
      <c r="O416" t="b">
        <v>1</v>
      </c>
      <c r="P416" t="s">
        <v>17</v>
      </c>
      <c r="Q416">
        <f t="shared" si="26"/>
        <v>-28795</v>
      </c>
      <c r="R416">
        <f t="shared" si="27"/>
        <v>28.998544660724033</v>
      </c>
      <c r="S416" t="s">
        <v>2033</v>
      </c>
      <c r="T416" t="s">
        <v>2034</v>
      </c>
    </row>
    <row r="417" spans="1:20" hidden="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7">
        <f t="shared" si="24"/>
        <v>40921.25</v>
      </c>
      <c r="L417">
        <v>1327903200</v>
      </c>
      <c r="M417" s="7">
        <f t="shared" si="25"/>
        <v>40938.25</v>
      </c>
      <c r="N417" t="b">
        <v>0</v>
      </c>
      <c r="O417" t="b">
        <v>0</v>
      </c>
      <c r="P417" t="s">
        <v>33</v>
      </c>
      <c r="Q417">
        <f t="shared" si="26"/>
        <v>-100948</v>
      </c>
      <c r="R417">
        <f t="shared" si="27"/>
        <v>30.028708133971293</v>
      </c>
      <c r="S417" t="s">
        <v>2039</v>
      </c>
      <c r="T417" t="s">
        <v>2040</v>
      </c>
    </row>
    <row r="418" spans="1:20" ht="31.5" hidden="1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7">
        <f t="shared" si="24"/>
        <v>40560.25</v>
      </c>
      <c r="L418">
        <v>1296021600</v>
      </c>
      <c r="M418" s="7">
        <f t="shared" si="25"/>
        <v>40569.25</v>
      </c>
      <c r="N418" t="b">
        <v>0</v>
      </c>
      <c r="O418" t="b">
        <v>1</v>
      </c>
      <c r="P418" t="s">
        <v>42</v>
      </c>
      <c r="Q418">
        <f t="shared" si="26"/>
        <v>-75593</v>
      </c>
      <c r="R418">
        <f t="shared" si="27"/>
        <v>41.005559416261292</v>
      </c>
      <c r="S418" t="s">
        <v>2041</v>
      </c>
      <c r="T418" t="s">
        <v>2042</v>
      </c>
    </row>
    <row r="419" spans="1:20" hidden="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7">
        <f t="shared" si="24"/>
        <v>43407.208333333328</v>
      </c>
      <c r="L419">
        <v>1543298400</v>
      </c>
      <c r="M419" s="7">
        <f t="shared" si="25"/>
        <v>43431.25</v>
      </c>
      <c r="N419" t="b">
        <v>0</v>
      </c>
      <c r="O419" t="b">
        <v>0</v>
      </c>
      <c r="P419" t="s">
        <v>33</v>
      </c>
      <c r="Q419">
        <f t="shared" si="26"/>
        <v>-757</v>
      </c>
      <c r="R419">
        <f t="shared" si="27"/>
        <v>62.866666666666667</v>
      </c>
      <c r="S419" t="s">
        <v>2039</v>
      </c>
      <c r="T419" t="s">
        <v>2040</v>
      </c>
    </row>
    <row r="420" spans="1:20" hidden="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7">
        <f t="shared" si="24"/>
        <v>41035.208333333336</v>
      </c>
      <c r="L420">
        <v>1336366800</v>
      </c>
      <c r="M420" s="7">
        <f t="shared" si="25"/>
        <v>41036.208333333336</v>
      </c>
      <c r="N420" t="b">
        <v>0</v>
      </c>
      <c r="O420" t="b">
        <v>0</v>
      </c>
      <c r="P420" t="s">
        <v>42</v>
      </c>
      <c r="Q420">
        <f t="shared" si="26"/>
        <v>-69737</v>
      </c>
      <c r="R420">
        <f t="shared" si="27"/>
        <v>47.005002501250623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7">
        <f t="shared" si="24"/>
        <v>40899.25</v>
      </c>
      <c r="L421">
        <v>1325052000</v>
      </c>
      <c r="M421" s="7">
        <f t="shared" si="25"/>
        <v>40905.25</v>
      </c>
      <c r="N421" t="b">
        <v>0</v>
      </c>
      <c r="O421" t="b">
        <v>0</v>
      </c>
      <c r="P421" t="s">
        <v>28</v>
      </c>
      <c r="Q421">
        <f t="shared" si="26"/>
        <v>26669</v>
      </c>
      <c r="R421">
        <f t="shared" si="27"/>
        <v>26.997693638285604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7">
        <f t="shared" si="24"/>
        <v>42911.208333333328</v>
      </c>
      <c r="L422">
        <v>1499576400</v>
      </c>
      <c r="M422" s="7">
        <f t="shared" si="25"/>
        <v>42925.208333333328</v>
      </c>
      <c r="N422" t="b">
        <v>0</v>
      </c>
      <c r="O422" t="b">
        <v>0</v>
      </c>
      <c r="P422" t="s">
        <v>33</v>
      </c>
      <c r="Q422">
        <f t="shared" si="26"/>
        <v>1423</v>
      </c>
      <c r="R422">
        <f t="shared" si="27"/>
        <v>68.329787234042556</v>
      </c>
      <c r="S422" t="s">
        <v>2039</v>
      </c>
      <c r="T422" t="s">
        <v>2040</v>
      </c>
    </row>
    <row r="423" spans="1:20" hidden="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7">
        <f t="shared" si="24"/>
        <v>42915.208333333328</v>
      </c>
      <c r="L423">
        <v>1501304400</v>
      </c>
      <c r="M423" s="7">
        <f t="shared" si="25"/>
        <v>42945.208333333328</v>
      </c>
      <c r="N423" t="b">
        <v>0</v>
      </c>
      <c r="O423" t="b">
        <v>1</v>
      </c>
      <c r="P423" t="s">
        <v>65</v>
      </c>
      <c r="Q423">
        <f t="shared" si="26"/>
        <v>-3385</v>
      </c>
      <c r="R423">
        <f t="shared" si="27"/>
        <v>50.974576271186443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7">
        <f t="shared" si="24"/>
        <v>40285.208333333336</v>
      </c>
      <c r="L424">
        <v>1273208400</v>
      </c>
      <c r="M424" s="7">
        <f t="shared" si="25"/>
        <v>40305.208333333336</v>
      </c>
      <c r="N424" t="b">
        <v>0</v>
      </c>
      <c r="O424" t="b">
        <v>1</v>
      </c>
      <c r="P424" t="s">
        <v>33</v>
      </c>
      <c r="Q424">
        <f t="shared" si="26"/>
        <v>2375</v>
      </c>
      <c r="R424">
        <f t="shared" si="27"/>
        <v>54.024390243902438</v>
      </c>
      <c r="S424" t="s">
        <v>2039</v>
      </c>
      <c r="T424" t="s">
        <v>2040</v>
      </c>
    </row>
    <row r="425" spans="1:20" hidden="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7">
        <f t="shared" si="24"/>
        <v>40808.208333333336</v>
      </c>
      <c r="L425">
        <v>1316840400</v>
      </c>
      <c r="M425" s="7">
        <f t="shared" si="25"/>
        <v>40810.208333333336</v>
      </c>
      <c r="N425" t="b">
        <v>0</v>
      </c>
      <c r="O425" t="b">
        <v>1</v>
      </c>
      <c r="P425" t="s">
        <v>17</v>
      </c>
      <c r="Q425">
        <f t="shared" si="26"/>
        <v>-132077</v>
      </c>
      <c r="R425">
        <f t="shared" si="27"/>
        <v>97.055555555555557</v>
      </c>
      <c r="S425" t="s">
        <v>2033</v>
      </c>
      <c r="T425" t="s">
        <v>2034</v>
      </c>
    </row>
    <row r="426" spans="1:20" hidden="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7">
        <f t="shared" si="24"/>
        <v>43208.208333333328</v>
      </c>
      <c r="L426">
        <v>1524546000</v>
      </c>
      <c r="M426" s="7">
        <f t="shared" si="25"/>
        <v>43214.208333333328</v>
      </c>
      <c r="N426" t="b">
        <v>0</v>
      </c>
      <c r="O426" t="b">
        <v>0</v>
      </c>
      <c r="P426" t="s">
        <v>60</v>
      </c>
      <c r="Q426">
        <f t="shared" si="26"/>
        <v>-3036</v>
      </c>
      <c r="R426">
        <f t="shared" si="27"/>
        <v>24.867469879518072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7">
        <f t="shared" si="24"/>
        <v>42213.208333333328</v>
      </c>
      <c r="L427">
        <v>1438578000</v>
      </c>
      <c r="M427" s="7">
        <f t="shared" si="25"/>
        <v>42219.208333333328</v>
      </c>
      <c r="N427" t="b">
        <v>0</v>
      </c>
      <c r="O427" t="b">
        <v>0</v>
      </c>
      <c r="P427" t="s">
        <v>122</v>
      </c>
      <c r="Q427">
        <f t="shared" si="26"/>
        <v>5067</v>
      </c>
      <c r="R427">
        <f t="shared" si="27"/>
        <v>84.423913043478265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7">
        <f t="shared" si="24"/>
        <v>41332.25</v>
      </c>
      <c r="L428">
        <v>1362549600</v>
      </c>
      <c r="M428" s="7">
        <f t="shared" si="25"/>
        <v>41339.25</v>
      </c>
      <c r="N428" t="b">
        <v>0</v>
      </c>
      <c r="O428" t="b">
        <v>0</v>
      </c>
      <c r="P428" t="s">
        <v>33</v>
      </c>
      <c r="Q428">
        <f t="shared" si="26"/>
        <v>8513</v>
      </c>
      <c r="R428">
        <f t="shared" si="27"/>
        <v>47.091324200913242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7">
        <f t="shared" si="24"/>
        <v>41895.208333333336</v>
      </c>
      <c r="L429">
        <v>1413349200</v>
      </c>
      <c r="M429" s="7">
        <f t="shared" si="25"/>
        <v>41927.208333333336</v>
      </c>
      <c r="N429" t="b">
        <v>0</v>
      </c>
      <c r="O429" t="b">
        <v>1</v>
      </c>
      <c r="P429" t="s">
        <v>33</v>
      </c>
      <c r="Q429">
        <f t="shared" si="26"/>
        <v>22518</v>
      </c>
      <c r="R429">
        <f t="shared" si="27"/>
        <v>77.996041171813147</v>
      </c>
      <c r="S429" t="s">
        <v>2039</v>
      </c>
      <c r="T429" t="s">
        <v>2040</v>
      </c>
    </row>
    <row r="430" spans="1:20" hidden="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7">
        <f t="shared" si="24"/>
        <v>40585.25</v>
      </c>
      <c r="L430">
        <v>1298008800</v>
      </c>
      <c r="M430" s="7">
        <f t="shared" si="25"/>
        <v>40592.25</v>
      </c>
      <c r="N430" t="b">
        <v>0</v>
      </c>
      <c r="O430" t="b">
        <v>0</v>
      </c>
      <c r="P430" t="s">
        <v>71</v>
      </c>
      <c r="Q430">
        <f t="shared" si="26"/>
        <v>-54363</v>
      </c>
      <c r="R430">
        <f t="shared" si="27"/>
        <v>62.967871485943775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7">
        <f t="shared" si="24"/>
        <v>41680.25</v>
      </c>
      <c r="L431">
        <v>1394427600</v>
      </c>
      <c r="M431" s="7">
        <f t="shared" si="25"/>
        <v>41708.208333333336</v>
      </c>
      <c r="N431" t="b">
        <v>0</v>
      </c>
      <c r="O431" t="b">
        <v>1</v>
      </c>
      <c r="P431" t="s">
        <v>122</v>
      </c>
      <c r="Q431">
        <f t="shared" si="26"/>
        <v>-17809</v>
      </c>
      <c r="R431">
        <f t="shared" si="27"/>
        <v>81.006080449017773</v>
      </c>
      <c r="S431" t="s">
        <v>2054</v>
      </c>
      <c r="T431" t="s">
        <v>2055</v>
      </c>
    </row>
    <row r="432" spans="1:20" hidden="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7">
        <f t="shared" si="24"/>
        <v>43737.208333333328</v>
      </c>
      <c r="L432">
        <v>1572670800</v>
      </c>
      <c r="M432" s="7">
        <f t="shared" si="25"/>
        <v>43771.208333333328</v>
      </c>
      <c r="N432" t="b">
        <v>0</v>
      </c>
      <c r="O432" t="b">
        <v>0</v>
      </c>
      <c r="P432" t="s">
        <v>33</v>
      </c>
      <c r="Q432">
        <f t="shared" si="26"/>
        <v>-2613</v>
      </c>
      <c r="R432">
        <f t="shared" si="27"/>
        <v>65.321428571428569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7">
        <f t="shared" si="24"/>
        <v>43273.208333333328</v>
      </c>
      <c r="L433">
        <v>1531112400</v>
      </c>
      <c r="M433" s="7">
        <f t="shared" si="25"/>
        <v>43290.208333333328</v>
      </c>
      <c r="N433" t="b">
        <v>1</v>
      </c>
      <c r="O433" t="b">
        <v>0</v>
      </c>
      <c r="P433" t="s">
        <v>33</v>
      </c>
      <c r="Q433">
        <f t="shared" si="26"/>
        <v>4717</v>
      </c>
      <c r="R433">
        <f t="shared" si="27"/>
        <v>104.43617021276596</v>
      </c>
      <c r="S433" t="s">
        <v>2039</v>
      </c>
      <c r="T433" t="s">
        <v>2040</v>
      </c>
    </row>
    <row r="434" spans="1:20" hidden="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7">
        <f t="shared" si="24"/>
        <v>41761.208333333336</v>
      </c>
      <c r="L434">
        <v>1400734800</v>
      </c>
      <c r="M434" s="7">
        <f t="shared" si="25"/>
        <v>41781.208333333336</v>
      </c>
      <c r="N434" t="b">
        <v>0</v>
      </c>
      <c r="O434" t="b">
        <v>0</v>
      </c>
      <c r="P434" t="s">
        <v>33</v>
      </c>
      <c r="Q434">
        <f t="shared" si="26"/>
        <v>-1331</v>
      </c>
      <c r="R434">
        <f t="shared" si="27"/>
        <v>69.989010989010993</v>
      </c>
      <c r="S434" t="s">
        <v>2039</v>
      </c>
      <c r="T434" t="s">
        <v>2040</v>
      </c>
    </row>
    <row r="435" spans="1:20" hidden="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7">
        <f t="shared" si="24"/>
        <v>41603.25</v>
      </c>
      <c r="L435">
        <v>1386741600</v>
      </c>
      <c r="M435" s="7">
        <f t="shared" si="25"/>
        <v>41619.25</v>
      </c>
      <c r="N435" t="b">
        <v>0</v>
      </c>
      <c r="O435" t="b">
        <v>1</v>
      </c>
      <c r="P435" t="s">
        <v>42</v>
      </c>
      <c r="Q435">
        <f t="shared" si="26"/>
        <v>-55645</v>
      </c>
      <c r="R435">
        <f t="shared" si="27"/>
        <v>83.023989898989896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7">
        <f t="shared" si="24"/>
        <v>42705.25</v>
      </c>
      <c r="L436">
        <v>1481781600</v>
      </c>
      <c r="M436" s="7">
        <f t="shared" si="25"/>
        <v>42719.25</v>
      </c>
      <c r="N436" t="b">
        <v>1</v>
      </c>
      <c r="O436" t="b">
        <v>0</v>
      </c>
      <c r="P436" t="s">
        <v>33</v>
      </c>
      <c r="Q436">
        <f t="shared" si="26"/>
        <v>-4497</v>
      </c>
      <c r="R436">
        <f t="shared" si="27"/>
        <v>90.3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7">
        <f t="shared" si="24"/>
        <v>41988.25</v>
      </c>
      <c r="L437">
        <v>1419660000</v>
      </c>
      <c r="M437" s="7">
        <f t="shared" si="25"/>
        <v>42000.25</v>
      </c>
      <c r="N437" t="b">
        <v>0</v>
      </c>
      <c r="O437" t="b">
        <v>1</v>
      </c>
      <c r="P437" t="s">
        <v>33</v>
      </c>
      <c r="Q437">
        <f t="shared" si="26"/>
        <v>25720</v>
      </c>
      <c r="R437">
        <f t="shared" si="27"/>
        <v>103.98131932282546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7">
        <f t="shared" si="24"/>
        <v>43575.208333333328</v>
      </c>
      <c r="L438">
        <v>1555822800</v>
      </c>
      <c r="M438" s="7">
        <f t="shared" si="25"/>
        <v>43576.208333333328</v>
      </c>
      <c r="N438" t="b">
        <v>0</v>
      </c>
      <c r="O438" t="b">
        <v>0</v>
      </c>
      <c r="P438" t="s">
        <v>159</v>
      </c>
      <c r="Q438">
        <f t="shared" si="26"/>
        <v>12378</v>
      </c>
      <c r="R438">
        <f t="shared" si="27"/>
        <v>54.931726907630519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7">
        <f t="shared" si="24"/>
        <v>42260.208333333328</v>
      </c>
      <c r="L439">
        <v>1442379600</v>
      </c>
      <c r="M439" s="7">
        <f t="shared" si="25"/>
        <v>42263.208333333328</v>
      </c>
      <c r="N439" t="b">
        <v>0</v>
      </c>
      <c r="O439" t="b">
        <v>1</v>
      </c>
      <c r="P439" t="s">
        <v>71</v>
      </c>
      <c r="Q439">
        <f t="shared" si="26"/>
        <v>1869</v>
      </c>
      <c r="R439">
        <f t="shared" si="27"/>
        <v>51.921875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7">
        <f t="shared" si="24"/>
        <v>41337.25</v>
      </c>
      <c r="L440">
        <v>1364965200</v>
      </c>
      <c r="M440" s="7">
        <f t="shared" si="25"/>
        <v>41367.208333333336</v>
      </c>
      <c r="N440" t="b">
        <v>0</v>
      </c>
      <c r="O440" t="b">
        <v>0</v>
      </c>
      <c r="P440" t="s">
        <v>33</v>
      </c>
      <c r="Q440">
        <f t="shared" si="26"/>
        <v>6527</v>
      </c>
      <c r="R440">
        <f t="shared" si="27"/>
        <v>60.02834008097166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7">
        <f t="shared" si="24"/>
        <v>42680.208333333328</v>
      </c>
      <c r="L441">
        <v>1479016800</v>
      </c>
      <c r="M441" s="7">
        <f t="shared" si="25"/>
        <v>42687.25</v>
      </c>
      <c r="N441" t="b">
        <v>0</v>
      </c>
      <c r="O441" t="b">
        <v>0</v>
      </c>
      <c r="P441" t="s">
        <v>474</v>
      </c>
      <c r="Q441">
        <f t="shared" si="26"/>
        <v>72500</v>
      </c>
      <c r="R441">
        <f t="shared" si="27"/>
        <v>44.003488879197555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7">
        <f t="shared" si="24"/>
        <v>42916.208333333328</v>
      </c>
      <c r="L442">
        <v>1499662800</v>
      </c>
      <c r="M442" s="7">
        <f t="shared" si="25"/>
        <v>42926.208333333328</v>
      </c>
      <c r="N442" t="b">
        <v>0</v>
      </c>
      <c r="O442" t="b">
        <v>0</v>
      </c>
      <c r="P442" t="s">
        <v>269</v>
      </c>
      <c r="Q442">
        <f t="shared" si="26"/>
        <v>63454</v>
      </c>
      <c r="R442">
        <f t="shared" si="27"/>
        <v>53.003513254551258</v>
      </c>
      <c r="S442" t="s">
        <v>2041</v>
      </c>
      <c r="T442" t="s">
        <v>2060</v>
      </c>
    </row>
    <row r="443" spans="1:20" hidden="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7">
        <f t="shared" si="24"/>
        <v>41025.208333333336</v>
      </c>
      <c r="L443">
        <v>1337835600</v>
      </c>
      <c r="M443" s="7">
        <f t="shared" si="25"/>
        <v>41053.208333333336</v>
      </c>
      <c r="N443" t="b">
        <v>0</v>
      </c>
      <c r="O443" t="b">
        <v>0</v>
      </c>
      <c r="P443" t="s">
        <v>65</v>
      </c>
      <c r="Q443">
        <f t="shared" si="26"/>
        <v>-5256</v>
      </c>
      <c r="R443">
        <f t="shared" si="27"/>
        <v>54.5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7">
        <f t="shared" si="24"/>
        <v>42980.208333333328</v>
      </c>
      <c r="L444">
        <v>1505710800</v>
      </c>
      <c r="M444" s="7">
        <f t="shared" si="25"/>
        <v>42996.208333333328</v>
      </c>
      <c r="N444" t="b">
        <v>0</v>
      </c>
      <c r="O444" t="b">
        <v>0</v>
      </c>
      <c r="P444" t="s">
        <v>33</v>
      </c>
      <c r="Q444">
        <f t="shared" si="26"/>
        <v>5331</v>
      </c>
      <c r="R444">
        <f t="shared" si="27"/>
        <v>75.04195804195804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7">
        <f t="shared" si="24"/>
        <v>40451.208333333336</v>
      </c>
      <c r="L445">
        <v>1287464400</v>
      </c>
      <c r="M445" s="7">
        <f t="shared" si="25"/>
        <v>40470.208333333336</v>
      </c>
      <c r="N445" t="b">
        <v>0</v>
      </c>
      <c r="O445" t="b">
        <v>0</v>
      </c>
      <c r="P445" t="s">
        <v>33</v>
      </c>
      <c r="Q445">
        <f t="shared" si="26"/>
        <v>-6068</v>
      </c>
      <c r="R445">
        <f t="shared" si="27"/>
        <v>35.911111111111111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7">
        <f t="shared" si="24"/>
        <v>40748.208333333336</v>
      </c>
      <c r="L446">
        <v>1311656400</v>
      </c>
      <c r="M446" s="7">
        <f t="shared" si="25"/>
        <v>40750.208333333336</v>
      </c>
      <c r="N446" t="b">
        <v>0</v>
      </c>
      <c r="O446" t="b">
        <v>1</v>
      </c>
      <c r="P446" t="s">
        <v>60</v>
      </c>
      <c r="Q446">
        <f t="shared" si="26"/>
        <v>4738</v>
      </c>
      <c r="R446">
        <f t="shared" si="27"/>
        <v>36.952702702702702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7">
        <f t="shared" si="24"/>
        <v>40515.25</v>
      </c>
      <c r="L447">
        <v>1293170400</v>
      </c>
      <c r="M447" s="7">
        <f t="shared" si="25"/>
        <v>40536.25</v>
      </c>
      <c r="N447" t="b">
        <v>0</v>
      </c>
      <c r="O447" t="b">
        <v>1</v>
      </c>
      <c r="P447" t="s">
        <v>33</v>
      </c>
      <c r="Q447">
        <f t="shared" si="26"/>
        <v>8639</v>
      </c>
      <c r="R447">
        <f t="shared" si="27"/>
        <v>63.170588235294119</v>
      </c>
      <c r="S447" t="s">
        <v>2039</v>
      </c>
      <c r="T447" t="s">
        <v>2040</v>
      </c>
    </row>
    <row r="448" spans="1:20" hidden="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7">
        <f t="shared" si="24"/>
        <v>41261.25</v>
      </c>
      <c r="L448">
        <v>1355983200</v>
      </c>
      <c r="M448" s="7">
        <f t="shared" si="25"/>
        <v>41263.25</v>
      </c>
      <c r="N448" t="b">
        <v>0</v>
      </c>
      <c r="O448" t="b">
        <v>0</v>
      </c>
      <c r="P448" t="s">
        <v>65</v>
      </c>
      <c r="Q448">
        <f t="shared" si="26"/>
        <v>-1221</v>
      </c>
      <c r="R448">
        <f t="shared" si="27"/>
        <v>29.99462365591398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7">
        <f t="shared" si="24"/>
        <v>43088.25</v>
      </c>
      <c r="L449">
        <v>1515045600</v>
      </c>
      <c r="M449" s="7">
        <f t="shared" si="25"/>
        <v>43104.25</v>
      </c>
      <c r="N449" t="b">
        <v>0</v>
      </c>
      <c r="O449" t="b">
        <v>0</v>
      </c>
      <c r="P449" t="s">
        <v>269</v>
      </c>
      <c r="Q449">
        <f t="shared" si="26"/>
        <v>-117446</v>
      </c>
      <c r="R449">
        <f t="shared" si="27"/>
        <v>86</v>
      </c>
      <c r="S449" t="s">
        <v>2041</v>
      </c>
      <c r="T449" t="s">
        <v>2060</v>
      </c>
    </row>
    <row r="450" spans="1:20" hidden="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7">
        <f t="shared" ref="K450:K513" si="28">(((J450/60)/60)/24)+DATE(1970,1,1)</f>
        <v>41378.208333333336</v>
      </c>
      <c r="L450">
        <v>1366088400</v>
      </c>
      <c r="M450" s="7">
        <f t="shared" ref="M450:M513" si="29">(((L450/60)/60)/24)+DATE(1970,1,1)</f>
        <v>41380.208333333336</v>
      </c>
      <c r="N450" t="b">
        <v>0</v>
      </c>
      <c r="O450" t="b">
        <v>1</v>
      </c>
      <c r="P450" t="s">
        <v>89</v>
      </c>
      <c r="Q450">
        <f t="shared" ref="Q450:Q513" si="30">E450-D450</f>
        <v>-44516</v>
      </c>
      <c r="R450">
        <f t="shared" ref="R450:R513" si="31">E450/G450</f>
        <v>75.014876033057845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7">
        <f t="shared" si="28"/>
        <v>43530.25</v>
      </c>
      <c r="L451">
        <v>1553317200</v>
      </c>
      <c r="M451" s="7">
        <f t="shared" si="29"/>
        <v>43547.208333333328</v>
      </c>
      <c r="N451" t="b">
        <v>0</v>
      </c>
      <c r="O451" t="b">
        <v>0</v>
      </c>
      <c r="P451" t="s">
        <v>89</v>
      </c>
      <c r="Q451">
        <f t="shared" si="30"/>
        <v>7803</v>
      </c>
      <c r="R451">
        <f t="shared" si="31"/>
        <v>101.19767441860465</v>
      </c>
      <c r="S451" t="s">
        <v>2050</v>
      </c>
      <c r="T451" t="s">
        <v>2051</v>
      </c>
    </row>
    <row r="452" spans="1:20" hidden="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7">
        <f t="shared" si="28"/>
        <v>43394.208333333328</v>
      </c>
      <c r="L452">
        <v>1542088800</v>
      </c>
      <c r="M452" s="7">
        <f t="shared" si="29"/>
        <v>43417.25</v>
      </c>
      <c r="N452" t="b">
        <v>0</v>
      </c>
      <c r="O452" t="b">
        <v>0</v>
      </c>
      <c r="P452" t="s">
        <v>71</v>
      </c>
      <c r="Q452">
        <f t="shared" si="30"/>
        <v>-96</v>
      </c>
      <c r="R452">
        <f t="shared" si="31"/>
        <v>4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7">
        <f t="shared" si="28"/>
        <v>42935.208333333328</v>
      </c>
      <c r="L453">
        <v>1503118800</v>
      </c>
      <c r="M453" s="7">
        <f t="shared" si="29"/>
        <v>42966.208333333328</v>
      </c>
      <c r="N453" t="b">
        <v>0</v>
      </c>
      <c r="O453" t="b">
        <v>0</v>
      </c>
      <c r="P453" t="s">
        <v>23</v>
      </c>
      <c r="Q453">
        <f t="shared" si="30"/>
        <v>33902</v>
      </c>
      <c r="R453">
        <f t="shared" si="31"/>
        <v>29.001272669424118</v>
      </c>
      <c r="S453" t="s">
        <v>2035</v>
      </c>
      <c r="T453" t="s">
        <v>2036</v>
      </c>
    </row>
    <row r="454" spans="1:20" ht="31.5" hidden="1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7">
        <f t="shared" si="28"/>
        <v>40365.208333333336</v>
      </c>
      <c r="L454">
        <v>1278478800</v>
      </c>
      <c r="M454" s="7">
        <f t="shared" si="29"/>
        <v>40366.208333333336</v>
      </c>
      <c r="N454" t="b">
        <v>0</v>
      </c>
      <c r="O454" t="b">
        <v>0</v>
      </c>
      <c r="P454" t="s">
        <v>53</v>
      </c>
      <c r="Q454">
        <f t="shared" si="30"/>
        <v>-1755</v>
      </c>
      <c r="R454">
        <f t="shared" si="31"/>
        <v>98.225806451612897</v>
      </c>
      <c r="S454" t="s">
        <v>2041</v>
      </c>
      <c r="T454" t="s">
        <v>2044</v>
      </c>
    </row>
    <row r="455" spans="1:20" ht="31.5" hidden="1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7">
        <f t="shared" si="28"/>
        <v>42705.25</v>
      </c>
      <c r="L455">
        <v>1484114400</v>
      </c>
      <c r="M455" s="7">
        <f t="shared" si="29"/>
        <v>42746.25</v>
      </c>
      <c r="N455" t="b">
        <v>0</v>
      </c>
      <c r="O455" t="b">
        <v>0</v>
      </c>
      <c r="P455" t="s">
        <v>474</v>
      </c>
      <c r="Q455">
        <f t="shared" si="30"/>
        <v>-79651</v>
      </c>
      <c r="R455">
        <f t="shared" si="31"/>
        <v>87.001693480101608</v>
      </c>
      <c r="S455" t="s">
        <v>2041</v>
      </c>
      <c r="T455" t="s">
        <v>2063</v>
      </c>
    </row>
    <row r="456" spans="1:20" hidden="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7">
        <f t="shared" si="28"/>
        <v>41568.208333333336</v>
      </c>
      <c r="L456">
        <v>1385445600</v>
      </c>
      <c r="M456" s="7">
        <f t="shared" si="29"/>
        <v>41604.25</v>
      </c>
      <c r="N456" t="b">
        <v>0</v>
      </c>
      <c r="O456" t="b">
        <v>1</v>
      </c>
      <c r="P456" t="s">
        <v>53</v>
      </c>
      <c r="Q456">
        <f t="shared" si="30"/>
        <v>-2237</v>
      </c>
      <c r="R456">
        <f t="shared" si="31"/>
        <v>45.205128205128204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7">
        <f t="shared" si="28"/>
        <v>40809.208333333336</v>
      </c>
      <c r="L457">
        <v>1318741200</v>
      </c>
      <c r="M457" s="7">
        <f t="shared" si="29"/>
        <v>40832.208333333336</v>
      </c>
      <c r="N457" t="b">
        <v>0</v>
      </c>
      <c r="O457" t="b">
        <v>0</v>
      </c>
      <c r="P457" t="s">
        <v>33</v>
      </c>
      <c r="Q457">
        <f t="shared" si="30"/>
        <v>21404</v>
      </c>
      <c r="R457">
        <f t="shared" si="31"/>
        <v>37.001341561577675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7">
        <f t="shared" si="28"/>
        <v>43141.25</v>
      </c>
      <c r="L458">
        <v>1518242400</v>
      </c>
      <c r="M458" s="7">
        <f t="shared" si="29"/>
        <v>43141.25</v>
      </c>
      <c r="N458" t="b">
        <v>0</v>
      </c>
      <c r="O458" t="b">
        <v>1</v>
      </c>
      <c r="P458" t="s">
        <v>60</v>
      </c>
      <c r="Q458">
        <f t="shared" si="30"/>
        <v>6038</v>
      </c>
      <c r="R458">
        <f t="shared" si="31"/>
        <v>94.976947040498445</v>
      </c>
      <c r="S458" t="s">
        <v>2035</v>
      </c>
      <c r="T458" t="s">
        <v>2045</v>
      </c>
    </row>
    <row r="459" spans="1:20" hidden="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7">
        <f t="shared" si="28"/>
        <v>42657.208333333328</v>
      </c>
      <c r="L459">
        <v>1476594000</v>
      </c>
      <c r="M459" s="7">
        <f t="shared" si="29"/>
        <v>42659.208333333328</v>
      </c>
      <c r="N459" t="b">
        <v>0</v>
      </c>
      <c r="O459" t="b">
        <v>0</v>
      </c>
      <c r="P459" t="s">
        <v>33</v>
      </c>
      <c r="Q459">
        <f t="shared" si="30"/>
        <v>-3668</v>
      </c>
      <c r="R459">
        <f t="shared" si="31"/>
        <v>28.956521739130434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7">
        <f t="shared" si="28"/>
        <v>40265.208333333336</v>
      </c>
      <c r="L460">
        <v>1273554000</v>
      </c>
      <c r="M460" s="7">
        <f t="shared" si="29"/>
        <v>40309.208333333336</v>
      </c>
      <c r="N460" t="b">
        <v>0</v>
      </c>
      <c r="O460" t="b">
        <v>0</v>
      </c>
      <c r="P460" t="s">
        <v>33</v>
      </c>
      <c r="Q460">
        <f t="shared" si="30"/>
        <v>84906</v>
      </c>
      <c r="R460">
        <f t="shared" si="31"/>
        <v>55.993396226415094</v>
      </c>
      <c r="S460" t="s">
        <v>2039</v>
      </c>
      <c r="T460" t="s">
        <v>2040</v>
      </c>
    </row>
    <row r="461" spans="1:20" hidden="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7">
        <f t="shared" si="28"/>
        <v>42001.25</v>
      </c>
      <c r="L461">
        <v>1421906400</v>
      </c>
      <c r="M461" s="7">
        <f t="shared" si="29"/>
        <v>42026.25</v>
      </c>
      <c r="N461" t="b">
        <v>0</v>
      </c>
      <c r="O461" t="b">
        <v>0</v>
      </c>
      <c r="P461" t="s">
        <v>42</v>
      </c>
      <c r="Q461">
        <f t="shared" si="30"/>
        <v>-626</v>
      </c>
      <c r="R461">
        <f t="shared" si="31"/>
        <v>54.038095238095238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7">
        <f t="shared" si="28"/>
        <v>40399.208333333336</v>
      </c>
      <c r="L462">
        <v>1281589200</v>
      </c>
      <c r="M462" s="7">
        <f t="shared" si="29"/>
        <v>40402.208333333336</v>
      </c>
      <c r="N462" t="b">
        <v>0</v>
      </c>
      <c r="O462" t="b">
        <v>0</v>
      </c>
      <c r="P462" t="s">
        <v>33</v>
      </c>
      <c r="Q462">
        <f t="shared" si="30"/>
        <v>1719</v>
      </c>
      <c r="R462">
        <f t="shared" si="31"/>
        <v>82.38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7">
        <f t="shared" si="28"/>
        <v>41757.208333333336</v>
      </c>
      <c r="L463">
        <v>1400389200</v>
      </c>
      <c r="M463" s="7">
        <f t="shared" si="29"/>
        <v>41777.208333333336</v>
      </c>
      <c r="N463" t="b">
        <v>0</v>
      </c>
      <c r="O463" t="b">
        <v>0</v>
      </c>
      <c r="P463" t="s">
        <v>53</v>
      </c>
      <c r="Q463">
        <f t="shared" si="30"/>
        <v>40554</v>
      </c>
      <c r="R463">
        <f t="shared" si="31"/>
        <v>66.997115384615384</v>
      </c>
      <c r="S463" t="s">
        <v>2041</v>
      </c>
      <c r="T463" t="s">
        <v>2044</v>
      </c>
    </row>
    <row r="464" spans="1:20" hidden="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7">
        <f t="shared" si="28"/>
        <v>41304.25</v>
      </c>
      <c r="L464">
        <v>1362808800</v>
      </c>
      <c r="M464" s="7">
        <f t="shared" si="29"/>
        <v>41342.25</v>
      </c>
      <c r="N464" t="b">
        <v>0</v>
      </c>
      <c r="O464" t="b">
        <v>0</v>
      </c>
      <c r="P464" t="s">
        <v>292</v>
      </c>
      <c r="Q464">
        <f t="shared" si="30"/>
        <v>-131066</v>
      </c>
      <c r="R464">
        <f t="shared" si="31"/>
        <v>107.91401869158878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7">
        <f t="shared" si="28"/>
        <v>41639.25</v>
      </c>
      <c r="L465">
        <v>1388815200</v>
      </c>
      <c r="M465" s="7">
        <f t="shared" si="29"/>
        <v>41643.25</v>
      </c>
      <c r="N465" t="b">
        <v>0</v>
      </c>
      <c r="O465" t="b">
        <v>0</v>
      </c>
      <c r="P465" t="s">
        <v>71</v>
      </c>
      <c r="Q465">
        <f t="shared" si="30"/>
        <v>10965</v>
      </c>
      <c r="R465">
        <f t="shared" si="31"/>
        <v>69.009501187648453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7">
        <f t="shared" si="28"/>
        <v>43142.25</v>
      </c>
      <c r="L466">
        <v>1519538400</v>
      </c>
      <c r="M466" s="7">
        <f t="shared" si="29"/>
        <v>43156.25</v>
      </c>
      <c r="N466" t="b">
        <v>0</v>
      </c>
      <c r="O466" t="b">
        <v>0</v>
      </c>
      <c r="P466" t="s">
        <v>33</v>
      </c>
      <c r="Q466">
        <f t="shared" si="30"/>
        <v>23820</v>
      </c>
      <c r="R466">
        <f t="shared" si="31"/>
        <v>39.006568144499177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7">
        <f t="shared" si="28"/>
        <v>43127.25</v>
      </c>
      <c r="L467">
        <v>1517810400</v>
      </c>
      <c r="M467" s="7">
        <f t="shared" si="29"/>
        <v>43136.25</v>
      </c>
      <c r="N467" t="b">
        <v>0</v>
      </c>
      <c r="O467" t="b">
        <v>0</v>
      </c>
      <c r="P467" t="s">
        <v>206</v>
      </c>
      <c r="Q467">
        <f t="shared" si="30"/>
        <v>4129</v>
      </c>
      <c r="R467">
        <f t="shared" si="31"/>
        <v>110.3625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7">
        <f t="shared" si="28"/>
        <v>41409.208333333336</v>
      </c>
      <c r="L468">
        <v>1370581200</v>
      </c>
      <c r="M468" s="7">
        <f t="shared" si="29"/>
        <v>41432.208333333336</v>
      </c>
      <c r="N468" t="b">
        <v>0</v>
      </c>
      <c r="O468" t="b">
        <v>1</v>
      </c>
      <c r="P468" t="s">
        <v>65</v>
      </c>
      <c r="Q468">
        <f t="shared" si="30"/>
        <v>2784</v>
      </c>
      <c r="R468">
        <f t="shared" si="31"/>
        <v>94.857142857142861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7">
        <f t="shared" si="28"/>
        <v>42331.25</v>
      </c>
      <c r="L469">
        <v>1448863200</v>
      </c>
      <c r="M469" s="7">
        <f t="shared" si="29"/>
        <v>42338.25</v>
      </c>
      <c r="N469" t="b">
        <v>0</v>
      </c>
      <c r="O469" t="b">
        <v>1</v>
      </c>
      <c r="P469" t="s">
        <v>28</v>
      </c>
      <c r="Q469">
        <f t="shared" si="30"/>
        <v>6653</v>
      </c>
      <c r="R469">
        <f t="shared" si="31"/>
        <v>57.935251798561154</v>
      </c>
      <c r="S469" t="s">
        <v>2037</v>
      </c>
      <c r="T469" t="s">
        <v>2038</v>
      </c>
    </row>
    <row r="470" spans="1:20" hidden="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7">
        <f t="shared" si="28"/>
        <v>43569.208333333328</v>
      </c>
      <c r="L470">
        <v>1556600400</v>
      </c>
      <c r="M470" s="7">
        <f t="shared" si="29"/>
        <v>43585.208333333328</v>
      </c>
      <c r="N470" t="b">
        <v>0</v>
      </c>
      <c r="O470" t="b">
        <v>0</v>
      </c>
      <c r="P470" t="s">
        <v>33</v>
      </c>
      <c r="Q470">
        <f t="shared" si="30"/>
        <v>-2380</v>
      </c>
      <c r="R470">
        <f t="shared" si="31"/>
        <v>101.25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7">
        <f t="shared" si="28"/>
        <v>42142.208333333328</v>
      </c>
      <c r="L471">
        <v>1432098000</v>
      </c>
      <c r="M471" s="7">
        <f t="shared" si="29"/>
        <v>42144.208333333328</v>
      </c>
      <c r="N471" t="b">
        <v>0</v>
      </c>
      <c r="O471" t="b">
        <v>0</v>
      </c>
      <c r="P471" t="s">
        <v>53</v>
      </c>
      <c r="Q471">
        <f t="shared" si="30"/>
        <v>4728</v>
      </c>
      <c r="R471">
        <f t="shared" si="31"/>
        <v>64.95597484276729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7">
        <f t="shared" si="28"/>
        <v>42716.25</v>
      </c>
      <c r="L472">
        <v>1482127200</v>
      </c>
      <c r="M472" s="7">
        <f t="shared" si="29"/>
        <v>42723.25</v>
      </c>
      <c r="N472" t="b">
        <v>0</v>
      </c>
      <c r="O472" t="b">
        <v>0</v>
      </c>
      <c r="P472" t="s">
        <v>65</v>
      </c>
      <c r="Q472">
        <f t="shared" si="30"/>
        <v>6689</v>
      </c>
      <c r="R472">
        <f t="shared" si="31"/>
        <v>27.00524934383202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7">
        <f t="shared" si="28"/>
        <v>41031.208333333336</v>
      </c>
      <c r="L473">
        <v>1335934800</v>
      </c>
      <c r="M473" s="7">
        <f t="shared" si="29"/>
        <v>41031.208333333336</v>
      </c>
      <c r="N473" t="b">
        <v>0</v>
      </c>
      <c r="O473" t="b">
        <v>1</v>
      </c>
      <c r="P473" t="s">
        <v>17</v>
      </c>
      <c r="Q473">
        <f t="shared" si="30"/>
        <v>6789</v>
      </c>
      <c r="R473">
        <f t="shared" si="31"/>
        <v>50.97422680412371</v>
      </c>
      <c r="S473" t="s">
        <v>2033</v>
      </c>
      <c r="T473" t="s">
        <v>2034</v>
      </c>
    </row>
    <row r="474" spans="1:20" hidden="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7">
        <f t="shared" si="28"/>
        <v>43535.208333333328</v>
      </c>
      <c r="L474">
        <v>1556946000</v>
      </c>
      <c r="M474" s="7">
        <f t="shared" si="29"/>
        <v>43589.208333333328</v>
      </c>
      <c r="N474" t="b">
        <v>0</v>
      </c>
      <c r="O474" t="b">
        <v>0</v>
      </c>
      <c r="P474" t="s">
        <v>23</v>
      </c>
      <c r="Q474">
        <f t="shared" si="30"/>
        <v>-93458</v>
      </c>
      <c r="R474">
        <f t="shared" si="31"/>
        <v>104.94260869565217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7">
        <f t="shared" si="28"/>
        <v>43277.208333333328</v>
      </c>
      <c r="L475">
        <v>1530075600</v>
      </c>
      <c r="M475" s="7">
        <f t="shared" si="29"/>
        <v>43278.208333333328</v>
      </c>
      <c r="N475" t="b">
        <v>0</v>
      </c>
      <c r="O475" t="b">
        <v>0</v>
      </c>
      <c r="P475" t="s">
        <v>50</v>
      </c>
      <c r="Q475">
        <f t="shared" si="30"/>
        <v>3907</v>
      </c>
      <c r="R475">
        <f t="shared" si="31"/>
        <v>84.028301886792448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7">
        <f t="shared" si="28"/>
        <v>41989.25</v>
      </c>
      <c r="L476">
        <v>1418796000</v>
      </c>
      <c r="M476" s="7">
        <f t="shared" si="29"/>
        <v>41990.25</v>
      </c>
      <c r="N476" t="b">
        <v>0</v>
      </c>
      <c r="O476" t="b">
        <v>0</v>
      </c>
      <c r="P476" t="s">
        <v>269</v>
      </c>
      <c r="Q476">
        <f t="shared" si="30"/>
        <v>10606</v>
      </c>
      <c r="R476">
        <f t="shared" si="31"/>
        <v>102.85915492957747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7">
        <f t="shared" si="28"/>
        <v>41450.208333333336</v>
      </c>
      <c r="L477">
        <v>1372482000</v>
      </c>
      <c r="M477" s="7">
        <f t="shared" si="29"/>
        <v>41454.208333333336</v>
      </c>
      <c r="N477" t="b">
        <v>0</v>
      </c>
      <c r="O477" t="b">
        <v>1</v>
      </c>
      <c r="P477" t="s">
        <v>206</v>
      </c>
      <c r="Q477">
        <f t="shared" si="30"/>
        <v>1032</v>
      </c>
      <c r="R477">
        <f t="shared" si="31"/>
        <v>39.962085308056871</v>
      </c>
      <c r="S477" t="s">
        <v>2047</v>
      </c>
      <c r="T477" t="s">
        <v>2059</v>
      </c>
    </row>
    <row r="478" spans="1:20" ht="31.5" hidden="1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7">
        <f t="shared" si="28"/>
        <v>43322.208333333328</v>
      </c>
      <c r="L478">
        <v>1534395600</v>
      </c>
      <c r="M478" s="7">
        <f t="shared" si="29"/>
        <v>43328.208333333328</v>
      </c>
      <c r="N478" t="b">
        <v>0</v>
      </c>
      <c r="O478" t="b">
        <v>0</v>
      </c>
      <c r="P478" t="s">
        <v>119</v>
      </c>
      <c r="Q478">
        <f t="shared" si="30"/>
        <v>-134378</v>
      </c>
      <c r="R478">
        <f t="shared" si="31"/>
        <v>51.001785714285717</v>
      </c>
      <c r="S478" t="s">
        <v>2047</v>
      </c>
      <c r="T478" t="s">
        <v>2053</v>
      </c>
    </row>
    <row r="479" spans="1:20" hidden="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7">
        <f t="shared" si="28"/>
        <v>40720.208333333336</v>
      </c>
      <c r="L479">
        <v>1311397200</v>
      </c>
      <c r="M479" s="7">
        <f t="shared" si="29"/>
        <v>40747.208333333336</v>
      </c>
      <c r="N479" t="b">
        <v>0</v>
      </c>
      <c r="O479" t="b">
        <v>0</v>
      </c>
      <c r="P479" t="s">
        <v>474</v>
      </c>
      <c r="Q479">
        <f t="shared" si="30"/>
        <v>-3887</v>
      </c>
      <c r="R479">
        <f t="shared" si="31"/>
        <v>40.823008849557525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7">
        <f t="shared" si="28"/>
        <v>42072.208333333328</v>
      </c>
      <c r="L480">
        <v>1426914000</v>
      </c>
      <c r="M480" s="7">
        <f t="shared" si="29"/>
        <v>42084.208333333328</v>
      </c>
      <c r="N480" t="b">
        <v>0</v>
      </c>
      <c r="O480" t="b">
        <v>0</v>
      </c>
      <c r="P480" t="s">
        <v>65</v>
      </c>
      <c r="Q480">
        <f t="shared" si="30"/>
        <v>93803</v>
      </c>
      <c r="R480">
        <f t="shared" si="31"/>
        <v>58.999637155297535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7">
        <f t="shared" si="28"/>
        <v>42945.208333333328</v>
      </c>
      <c r="L481">
        <v>1501477200</v>
      </c>
      <c r="M481" s="7">
        <f t="shared" si="29"/>
        <v>42947.208333333328</v>
      </c>
      <c r="N481" t="b">
        <v>0</v>
      </c>
      <c r="O481" t="b">
        <v>0</v>
      </c>
      <c r="P481" t="s">
        <v>17</v>
      </c>
      <c r="Q481">
        <f t="shared" si="30"/>
        <v>9910</v>
      </c>
      <c r="R481">
        <f t="shared" si="31"/>
        <v>71.156069364161851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7">
        <f t="shared" si="28"/>
        <v>40248.25</v>
      </c>
      <c r="L482">
        <v>1269061200</v>
      </c>
      <c r="M482" s="7">
        <f t="shared" si="29"/>
        <v>40257.208333333336</v>
      </c>
      <c r="N482" t="b">
        <v>0</v>
      </c>
      <c r="O482" t="b">
        <v>1</v>
      </c>
      <c r="P482" t="s">
        <v>122</v>
      </c>
      <c r="Q482">
        <f t="shared" si="30"/>
        <v>56</v>
      </c>
      <c r="R482">
        <f t="shared" si="31"/>
        <v>99.494252873563212</v>
      </c>
      <c r="S482" t="s">
        <v>2054</v>
      </c>
      <c r="T482" t="s">
        <v>2055</v>
      </c>
    </row>
    <row r="483" spans="1:20" ht="31.5" hidden="1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7">
        <f t="shared" si="28"/>
        <v>41913.208333333336</v>
      </c>
      <c r="L483">
        <v>1415772000</v>
      </c>
      <c r="M483" s="7">
        <f t="shared" si="29"/>
        <v>41955.25</v>
      </c>
      <c r="N483" t="b">
        <v>0</v>
      </c>
      <c r="O483" t="b">
        <v>1</v>
      </c>
      <c r="P483" t="s">
        <v>33</v>
      </c>
      <c r="Q483">
        <f t="shared" si="30"/>
        <v>-36669</v>
      </c>
      <c r="R483">
        <f t="shared" si="31"/>
        <v>103.98634590377114</v>
      </c>
      <c r="S483" t="s">
        <v>2039</v>
      </c>
      <c r="T483" t="s">
        <v>2040</v>
      </c>
    </row>
    <row r="484" spans="1:20" ht="31.5" hidden="1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7">
        <f t="shared" si="28"/>
        <v>40963.25</v>
      </c>
      <c r="L484">
        <v>1331013600</v>
      </c>
      <c r="M484" s="7">
        <f t="shared" si="29"/>
        <v>40974.25</v>
      </c>
      <c r="N484" t="b">
        <v>0</v>
      </c>
      <c r="O484" t="b">
        <v>1</v>
      </c>
      <c r="P484" t="s">
        <v>119</v>
      </c>
      <c r="Q484">
        <f t="shared" si="30"/>
        <v>-3511</v>
      </c>
      <c r="R484">
        <f t="shared" si="31"/>
        <v>76.555555555555557</v>
      </c>
      <c r="S484" t="s">
        <v>2047</v>
      </c>
      <c r="T484" t="s">
        <v>2053</v>
      </c>
    </row>
    <row r="485" spans="1:20" hidden="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7">
        <f t="shared" si="28"/>
        <v>43811.25</v>
      </c>
      <c r="L485">
        <v>1576735200</v>
      </c>
      <c r="M485" s="7">
        <f t="shared" si="29"/>
        <v>43818.25</v>
      </c>
      <c r="N485" t="b">
        <v>0</v>
      </c>
      <c r="O485" t="b">
        <v>0</v>
      </c>
      <c r="P485" t="s">
        <v>33</v>
      </c>
      <c r="Q485">
        <f t="shared" si="30"/>
        <v>-43164</v>
      </c>
      <c r="R485">
        <f t="shared" si="31"/>
        <v>87.068592057761734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7">
        <f t="shared" si="28"/>
        <v>41855.208333333336</v>
      </c>
      <c r="L486">
        <v>1411362000</v>
      </c>
      <c r="M486" s="7">
        <f t="shared" si="29"/>
        <v>41904.208333333336</v>
      </c>
      <c r="N486" t="b">
        <v>0</v>
      </c>
      <c r="O486" t="b">
        <v>1</v>
      </c>
      <c r="P486" t="s">
        <v>17</v>
      </c>
      <c r="Q486">
        <f t="shared" si="30"/>
        <v>47421</v>
      </c>
      <c r="R486">
        <f t="shared" si="31"/>
        <v>48.99554707379135</v>
      </c>
      <c r="S486" t="s">
        <v>2033</v>
      </c>
      <c r="T486" t="s">
        <v>2034</v>
      </c>
    </row>
    <row r="487" spans="1:20" ht="31.5" hidden="1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7">
        <f t="shared" si="28"/>
        <v>43626.208333333328</v>
      </c>
      <c r="L487">
        <v>1563685200</v>
      </c>
      <c r="M487" s="7">
        <f t="shared" si="29"/>
        <v>43667.208333333328</v>
      </c>
      <c r="N487" t="b">
        <v>0</v>
      </c>
      <c r="O487" t="b">
        <v>0</v>
      </c>
      <c r="P487" t="s">
        <v>33</v>
      </c>
      <c r="Q487">
        <f t="shared" si="30"/>
        <v>-62756</v>
      </c>
      <c r="R487">
        <f t="shared" si="31"/>
        <v>42.969135802469133</v>
      </c>
      <c r="S487" t="s">
        <v>2039</v>
      </c>
      <c r="T487" t="s">
        <v>2040</v>
      </c>
    </row>
    <row r="488" spans="1:20" ht="31.5" hidden="1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7">
        <f t="shared" si="28"/>
        <v>43168.25</v>
      </c>
      <c r="L488">
        <v>1521867600</v>
      </c>
      <c r="M488" s="7">
        <f t="shared" si="29"/>
        <v>43183.208333333328</v>
      </c>
      <c r="N488" t="b">
        <v>0</v>
      </c>
      <c r="O488" t="b">
        <v>1</v>
      </c>
      <c r="P488" t="s">
        <v>206</v>
      </c>
      <c r="Q488">
        <f t="shared" si="30"/>
        <v>-4498</v>
      </c>
      <c r="R488">
        <f t="shared" si="31"/>
        <v>33.428571428571431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7">
        <f t="shared" si="28"/>
        <v>42845.208333333328</v>
      </c>
      <c r="L489">
        <v>1495515600</v>
      </c>
      <c r="M489" s="7">
        <f t="shared" si="29"/>
        <v>42878.208333333328</v>
      </c>
      <c r="N489" t="b">
        <v>0</v>
      </c>
      <c r="O489" t="b">
        <v>0</v>
      </c>
      <c r="P489" t="s">
        <v>33</v>
      </c>
      <c r="Q489">
        <f t="shared" si="30"/>
        <v>86724</v>
      </c>
      <c r="R489">
        <f t="shared" si="31"/>
        <v>83.982949701619773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7">
        <f t="shared" si="28"/>
        <v>42403.25</v>
      </c>
      <c r="L490">
        <v>1455948000</v>
      </c>
      <c r="M490" s="7">
        <f t="shared" si="29"/>
        <v>42420.25</v>
      </c>
      <c r="N490" t="b">
        <v>0</v>
      </c>
      <c r="O490" t="b">
        <v>0</v>
      </c>
      <c r="P490" t="s">
        <v>33</v>
      </c>
      <c r="Q490">
        <f t="shared" si="30"/>
        <v>6363</v>
      </c>
      <c r="R490">
        <f t="shared" si="31"/>
        <v>101.41739130434783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7">
        <f t="shared" si="28"/>
        <v>40406.208333333336</v>
      </c>
      <c r="L491">
        <v>1282366800</v>
      </c>
      <c r="M491" s="7">
        <f t="shared" si="29"/>
        <v>40411.208333333336</v>
      </c>
      <c r="N491" t="b">
        <v>0</v>
      </c>
      <c r="O491" t="b">
        <v>0</v>
      </c>
      <c r="P491" t="s">
        <v>65</v>
      </c>
      <c r="Q491">
        <f t="shared" si="30"/>
        <v>139</v>
      </c>
      <c r="R491">
        <f t="shared" si="31"/>
        <v>109.87058823529412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7">
        <f t="shared" si="28"/>
        <v>43786.25</v>
      </c>
      <c r="L492">
        <v>1574575200</v>
      </c>
      <c r="M492" s="7">
        <f t="shared" si="29"/>
        <v>43793.25</v>
      </c>
      <c r="N492" t="b">
        <v>0</v>
      </c>
      <c r="O492" t="b">
        <v>0</v>
      </c>
      <c r="P492" t="s">
        <v>1029</v>
      </c>
      <c r="Q492">
        <f t="shared" si="30"/>
        <v>2196</v>
      </c>
      <c r="R492">
        <f t="shared" si="31"/>
        <v>31.916666666666668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7">
        <f t="shared" si="28"/>
        <v>41456.208333333336</v>
      </c>
      <c r="L493">
        <v>1374901200</v>
      </c>
      <c r="M493" s="7">
        <f t="shared" si="29"/>
        <v>41482.208333333336</v>
      </c>
      <c r="N493" t="b">
        <v>0</v>
      </c>
      <c r="O493" t="b">
        <v>1</v>
      </c>
      <c r="P493" t="s">
        <v>17</v>
      </c>
      <c r="Q493">
        <f t="shared" si="30"/>
        <v>116637</v>
      </c>
      <c r="R493">
        <f t="shared" si="31"/>
        <v>70.993450675399103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7">
        <f t="shared" si="28"/>
        <v>40336.208333333336</v>
      </c>
      <c r="L494">
        <v>1278910800</v>
      </c>
      <c r="M494" s="7">
        <f t="shared" si="29"/>
        <v>40371.208333333336</v>
      </c>
      <c r="N494" t="b">
        <v>1</v>
      </c>
      <c r="O494" t="b">
        <v>1</v>
      </c>
      <c r="P494" t="s">
        <v>100</v>
      </c>
      <c r="Q494">
        <f t="shared" si="30"/>
        <v>-145169</v>
      </c>
      <c r="R494">
        <f t="shared" si="31"/>
        <v>77.026890756302521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7">
        <f t="shared" si="28"/>
        <v>43645.208333333328</v>
      </c>
      <c r="L495">
        <v>1562907600</v>
      </c>
      <c r="M495" s="7">
        <f t="shared" si="29"/>
        <v>43658.208333333328</v>
      </c>
      <c r="N495" t="b">
        <v>0</v>
      </c>
      <c r="O495" t="b">
        <v>0</v>
      </c>
      <c r="P495" t="s">
        <v>122</v>
      </c>
      <c r="Q495">
        <f t="shared" si="30"/>
        <v>5614</v>
      </c>
      <c r="R495">
        <f t="shared" si="31"/>
        <v>101.78125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7">
        <f t="shared" si="28"/>
        <v>40990.208333333336</v>
      </c>
      <c r="L496">
        <v>1332478800</v>
      </c>
      <c r="M496" s="7">
        <f t="shared" si="29"/>
        <v>40991.208333333336</v>
      </c>
      <c r="N496" t="b">
        <v>0</v>
      </c>
      <c r="O496" t="b">
        <v>0</v>
      </c>
      <c r="P496" t="s">
        <v>65</v>
      </c>
      <c r="Q496">
        <f t="shared" si="30"/>
        <v>11184</v>
      </c>
      <c r="R496">
        <f t="shared" si="31"/>
        <v>51.059701492537314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7">
        <f t="shared" si="28"/>
        <v>41800.208333333336</v>
      </c>
      <c r="L497">
        <v>1402722000</v>
      </c>
      <c r="M497" s="7">
        <f t="shared" si="29"/>
        <v>41804.208333333336</v>
      </c>
      <c r="N497" t="b">
        <v>0</v>
      </c>
      <c r="O497" t="b">
        <v>0</v>
      </c>
      <c r="P497" t="s">
        <v>33</v>
      </c>
      <c r="Q497">
        <f t="shared" si="30"/>
        <v>10064</v>
      </c>
      <c r="R497">
        <f t="shared" si="31"/>
        <v>68.02051282051282</v>
      </c>
      <c r="S497" t="s">
        <v>2039</v>
      </c>
      <c r="T497" t="s">
        <v>2040</v>
      </c>
    </row>
    <row r="498" spans="1:20" hidden="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7">
        <f t="shared" si="28"/>
        <v>42876.208333333328</v>
      </c>
      <c r="L498">
        <v>1496811600</v>
      </c>
      <c r="M498" s="7">
        <f t="shared" si="29"/>
        <v>42893.208333333328</v>
      </c>
      <c r="N498" t="b">
        <v>0</v>
      </c>
      <c r="O498" t="b">
        <v>0</v>
      </c>
      <c r="P498" t="s">
        <v>71</v>
      </c>
      <c r="Q498">
        <f t="shared" si="30"/>
        <v>-182133</v>
      </c>
      <c r="R498">
        <f t="shared" si="31"/>
        <v>30.87037037037037</v>
      </c>
      <c r="S498" t="s">
        <v>2041</v>
      </c>
      <c r="T498" t="s">
        <v>2049</v>
      </c>
    </row>
    <row r="499" spans="1:20" hidden="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7">
        <f t="shared" si="28"/>
        <v>42724.25</v>
      </c>
      <c r="L499">
        <v>1482213600</v>
      </c>
      <c r="M499" s="7">
        <f t="shared" si="29"/>
        <v>42724.25</v>
      </c>
      <c r="N499" t="b">
        <v>0</v>
      </c>
      <c r="O499" t="b">
        <v>1</v>
      </c>
      <c r="P499" t="s">
        <v>65</v>
      </c>
      <c r="Q499">
        <f t="shared" si="30"/>
        <v>-6451</v>
      </c>
      <c r="R499">
        <f t="shared" si="31"/>
        <v>27.908333333333335</v>
      </c>
      <c r="S499" t="s">
        <v>2037</v>
      </c>
      <c r="T499" t="s">
        <v>2046</v>
      </c>
    </row>
    <row r="500" spans="1:20" hidden="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7">
        <f t="shared" si="28"/>
        <v>42005.25</v>
      </c>
      <c r="L500">
        <v>1420264800</v>
      </c>
      <c r="M500" s="7">
        <f t="shared" si="29"/>
        <v>42007.25</v>
      </c>
      <c r="N500" t="b">
        <v>0</v>
      </c>
      <c r="O500" t="b">
        <v>0</v>
      </c>
      <c r="P500" t="s">
        <v>28</v>
      </c>
      <c r="Q500">
        <f t="shared" si="30"/>
        <v>-147083</v>
      </c>
      <c r="R500">
        <f t="shared" si="31"/>
        <v>79.994818652849744</v>
      </c>
      <c r="S500" t="s">
        <v>2037</v>
      </c>
      <c r="T500" t="s">
        <v>2038</v>
      </c>
    </row>
    <row r="501" spans="1:20" ht="31.5" hidden="1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7">
        <f t="shared" si="28"/>
        <v>42444.208333333328</v>
      </c>
      <c r="L501">
        <v>1458450000</v>
      </c>
      <c r="M501" s="7">
        <f t="shared" si="29"/>
        <v>42449.208333333328</v>
      </c>
      <c r="N501" t="b">
        <v>0</v>
      </c>
      <c r="O501" t="b">
        <v>1</v>
      </c>
      <c r="P501" t="s">
        <v>42</v>
      </c>
      <c r="Q501">
        <f t="shared" si="30"/>
        <v>-85057</v>
      </c>
      <c r="R501">
        <f t="shared" si="31"/>
        <v>38.003378378378379</v>
      </c>
      <c r="S501" t="s">
        <v>2041</v>
      </c>
      <c r="T501" t="s">
        <v>2042</v>
      </c>
    </row>
    <row r="502" spans="1:20" hidden="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7">
        <f t="shared" si="28"/>
        <v>41395.208333333336</v>
      </c>
      <c r="L502">
        <v>1369803600</v>
      </c>
      <c r="M502" s="7">
        <f t="shared" si="29"/>
        <v>41423.208333333336</v>
      </c>
      <c r="N502" t="b">
        <v>0</v>
      </c>
      <c r="O502" t="b">
        <v>1</v>
      </c>
      <c r="P502" t="s">
        <v>33</v>
      </c>
      <c r="Q502">
        <f t="shared" si="30"/>
        <v>-100</v>
      </c>
      <c r="R502" t="e">
        <f t="shared" si="31"/>
        <v>#DIV/0!</v>
      </c>
      <c r="S502" t="s">
        <v>2039</v>
      </c>
      <c r="T502" t="s">
        <v>2040</v>
      </c>
    </row>
    <row r="503" spans="1:20" hidden="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7">
        <f t="shared" si="28"/>
        <v>41345.208333333336</v>
      </c>
      <c r="L503">
        <v>1363237200</v>
      </c>
      <c r="M503" s="7">
        <f t="shared" si="29"/>
        <v>41347.208333333336</v>
      </c>
      <c r="N503" t="b">
        <v>0</v>
      </c>
      <c r="O503" t="b">
        <v>0</v>
      </c>
      <c r="P503" t="s">
        <v>42</v>
      </c>
      <c r="Q503">
        <f t="shared" si="30"/>
        <v>-45857</v>
      </c>
      <c r="R503">
        <f t="shared" si="31"/>
        <v>59.990534521158132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7">
        <f t="shared" si="28"/>
        <v>41117.208333333336</v>
      </c>
      <c r="L504">
        <v>1345870800</v>
      </c>
      <c r="M504" s="7">
        <f t="shared" si="29"/>
        <v>41146.208333333336</v>
      </c>
      <c r="N504" t="b">
        <v>0</v>
      </c>
      <c r="O504" t="b">
        <v>1</v>
      </c>
      <c r="P504" t="s">
        <v>89</v>
      </c>
      <c r="Q504">
        <f t="shared" si="30"/>
        <v>5589</v>
      </c>
      <c r="R504">
        <f t="shared" si="31"/>
        <v>37.037634408602152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7">
        <f t="shared" si="28"/>
        <v>42186.208333333328</v>
      </c>
      <c r="L505">
        <v>1437454800</v>
      </c>
      <c r="M505" s="7">
        <f t="shared" si="29"/>
        <v>42206.208333333328</v>
      </c>
      <c r="N505" t="b">
        <v>0</v>
      </c>
      <c r="O505" t="b">
        <v>0</v>
      </c>
      <c r="P505" t="s">
        <v>53</v>
      </c>
      <c r="Q505">
        <f t="shared" si="30"/>
        <v>20483</v>
      </c>
      <c r="R505">
        <f t="shared" si="31"/>
        <v>99.963043478260872</v>
      </c>
      <c r="S505" t="s">
        <v>2041</v>
      </c>
      <c r="T505" t="s">
        <v>2044</v>
      </c>
    </row>
    <row r="506" spans="1:20" hidden="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7">
        <f t="shared" si="28"/>
        <v>42142.208333333328</v>
      </c>
      <c r="L506">
        <v>1432011600</v>
      </c>
      <c r="M506" s="7">
        <f t="shared" si="29"/>
        <v>42143.208333333328</v>
      </c>
      <c r="N506" t="b">
        <v>0</v>
      </c>
      <c r="O506" t="b">
        <v>0</v>
      </c>
      <c r="P506" t="s">
        <v>23</v>
      </c>
      <c r="Q506">
        <f t="shared" si="30"/>
        <v>-576</v>
      </c>
      <c r="R506">
        <f t="shared" si="31"/>
        <v>111.6774193548387</v>
      </c>
      <c r="S506" t="s">
        <v>2035</v>
      </c>
      <c r="T506" t="s">
        <v>2036</v>
      </c>
    </row>
    <row r="507" spans="1:20" hidden="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7">
        <f t="shared" si="28"/>
        <v>41341.25</v>
      </c>
      <c r="L507">
        <v>1366347600</v>
      </c>
      <c r="M507" s="7">
        <f t="shared" si="29"/>
        <v>41383.208333333336</v>
      </c>
      <c r="N507" t="b">
        <v>0</v>
      </c>
      <c r="O507" t="b">
        <v>1</v>
      </c>
      <c r="P507" t="s">
        <v>133</v>
      </c>
      <c r="Q507">
        <f t="shared" si="30"/>
        <v>-77403</v>
      </c>
      <c r="R507">
        <f t="shared" si="31"/>
        <v>36.014409221902014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7">
        <f t="shared" si="28"/>
        <v>43062.25</v>
      </c>
      <c r="L508">
        <v>1512885600</v>
      </c>
      <c r="M508" s="7">
        <f t="shared" si="29"/>
        <v>43079.25</v>
      </c>
      <c r="N508" t="b">
        <v>0</v>
      </c>
      <c r="O508" t="b">
        <v>1</v>
      </c>
      <c r="P508" t="s">
        <v>33</v>
      </c>
      <c r="Q508">
        <f t="shared" si="30"/>
        <v>148874</v>
      </c>
      <c r="R508">
        <f t="shared" si="31"/>
        <v>66.010284810126578</v>
      </c>
      <c r="S508" t="s">
        <v>2039</v>
      </c>
      <c r="T508" t="s">
        <v>2040</v>
      </c>
    </row>
    <row r="509" spans="1:20" ht="31.5" hidden="1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7">
        <f t="shared" si="28"/>
        <v>41373.208333333336</v>
      </c>
      <c r="L509">
        <v>1369717200</v>
      </c>
      <c r="M509" s="7">
        <f t="shared" si="29"/>
        <v>41422.208333333336</v>
      </c>
      <c r="N509" t="b">
        <v>0</v>
      </c>
      <c r="O509" t="b">
        <v>1</v>
      </c>
      <c r="P509" t="s">
        <v>28</v>
      </c>
      <c r="Q509">
        <f t="shared" si="30"/>
        <v>-1263</v>
      </c>
      <c r="R509">
        <f t="shared" si="31"/>
        <v>44.05263157894737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7">
        <f t="shared" si="28"/>
        <v>43310.208333333328</v>
      </c>
      <c r="L510">
        <v>1534654800</v>
      </c>
      <c r="M510" s="7">
        <f t="shared" si="29"/>
        <v>43331.208333333328</v>
      </c>
      <c r="N510" t="b">
        <v>0</v>
      </c>
      <c r="O510" t="b">
        <v>0</v>
      </c>
      <c r="P510" t="s">
        <v>33</v>
      </c>
      <c r="Q510">
        <f t="shared" si="30"/>
        <v>21120</v>
      </c>
      <c r="R510">
        <f t="shared" si="31"/>
        <v>52.999726551818434</v>
      </c>
      <c r="S510" t="s">
        <v>2039</v>
      </c>
      <c r="T510" t="s">
        <v>2040</v>
      </c>
    </row>
    <row r="511" spans="1:20" hidden="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7">
        <f t="shared" si="28"/>
        <v>41034.208333333336</v>
      </c>
      <c r="L511">
        <v>1337058000</v>
      </c>
      <c r="M511" s="7">
        <f t="shared" si="29"/>
        <v>41044.208333333336</v>
      </c>
      <c r="N511" t="b">
        <v>0</v>
      </c>
      <c r="O511" t="b">
        <v>0</v>
      </c>
      <c r="P511" t="s">
        <v>33</v>
      </c>
      <c r="Q511">
        <f t="shared" si="30"/>
        <v>-48990</v>
      </c>
      <c r="R511">
        <f t="shared" si="31"/>
        <v>95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7">
        <f t="shared" si="28"/>
        <v>43251.208333333328</v>
      </c>
      <c r="L512">
        <v>1529816400</v>
      </c>
      <c r="M512" s="7">
        <f t="shared" si="29"/>
        <v>43275.208333333328</v>
      </c>
      <c r="N512" t="b">
        <v>0</v>
      </c>
      <c r="O512" t="b">
        <v>0</v>
      </c>
      <c r="P512" t="s">
        <v>53</v>
      </c>
      <c r="Q512">
        <f t="shared" si="30"/>
        <v>1489</v>
      </c>
      <c r="R512">
        <f t="shared" si="31"/>
        <v>70.908396946564892</v>
      </c>
      <c r="S512" t="s">
        <v>2041</v>
      </c>
      <c r="T512" t="s">
        <v>2044</v>
      </c>
    </row>
    <row r="513" spans="1:20" hidden="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7">
        <f t="shared" si="28"/>
        <v>43671.208333333328</v>
      </c>
      <c r="L513">
        <v>1564894800</v>
      </c>
      <c r="M513" s="7">
        <f t="shared" si="29"/>
        <v>43681.208333333328</v>
      </c>
      <c r="N513" t="b">
        <v>0</v>
      </c>
      <c r="O513" t="b">
        <v>0</v>
      </c>
      <c r="P513" t="s">
        <v>33</v>
      </c>
      <c r="Q513">
        <f t="shared" si="30"/>
        <v>-112302</v>
      </c>
      <c r="R513">
        <f t="shared" si="31"/>
        <v>98.060773480662988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7">
        <f t="shared" ref="K514:K577" si="32">(((J514/60)/60)/24)+DATE(1970,1,1)</f>
        <v>41825.208333333336</v>
      </c>
      <c r="L514">
        <v>1404622800</v>
      </c>
      <c r="M514" s="7">
        <f t="shared" ref="M514:M577" si="33">(((L514/60)/60)/24)+DATE(1970,1,1)</f>
        <v>41826.208333333336</v>
      </c>
      <c r="N514" t="b">
        <v>0</v>
      </c>
      <c r="O514" t="b">
        <v>1</v>
      </c>
      <c r="P514" t="s">
        <v>89</v>
      </c>
      <c r="Q514">
        <f t="shared" ref="Q514:Q577" si="34">E514-D514</f>
        <v>3578</v>
      </c>
      <c r="R514">
        <f t="shared" ref="R514:R577" si="35">E514/G514</f>
        <v>53.046025104602514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7">
        <f t="shared" si="32"/>
        <v>40430.208333333336</v>
      </c>
      <c r="L515">
        <v>1284181200</v>
      </c>
      <c r="M515" s="7">
        <f t="shared" si="33"/>
        <v>40432.208333333336</v>
      </c>
      <c r="N515" t="b">
        <v>0</v>
      </c>
      <c r="O515" t="b">
        <v>0</v>
      </c>
      <c r="P515" t="s">
        <v>269</v>
      </c>
      <c r="Q515">
        <f t="shared" si="34"/>
        <v>-5040</v>
      </c>
      <c r="R515">
        <f t="shared" si="35"/>
        <v>93.142857142857139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7">
        <f t="shared" si="32"/>
        <v>41614.25</v>
      </c>
      <c r="L516">
        <v>1386741600</v>
      </c>
      <c r="M516" s="7">
        <f t="shared" si="33"/>
        <v>41619.25</v>
      </c>
      <c r="N516" t="b">
        <v>0</v>
      </c>
      <c r="O516" t="b">
        <v>1</v>
      </c>
      <c r="P516" t="s">
        <v>23</v>
      </c>
      <c r="Q516">
        <f t="shared" si="34"/>
        <v>-107577</v>
      </c>
      <c r="R516">
        <f t="shared" si="35"/>
        <v>58.945075757575758</v>
      </c>
      <c r="S516" t="s">
        <v>2035</v>
      </c>
      <c r="T516" t="s">
        <v>2036</v>
      </c>
    </row>
    <row r="517" spans="1:20" hidden="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7">
        <f t="shared" si="32"/>
        <v>40900.25</v>
      </c>
      <c r="L517">
        <v>1324792800</v>
      </c>
      <c r="M517" s="7">
        <f t="shared" si="33"/>
        <v>40902.25</v>
      </c>
      <c r="N517" t="b">
        <v>0</v>
      </c>
      <c r="O517" t="b">
        <v>1</v>
      </c>
      <c r="P517" t="s">
        <v>33</v>
      </c>
      <c r="Q517">
        <f t="shared" si="34"/>
        <v>-3803</v>
      </c>
      <c r="R517">
        <f t="shared" si="35"/>
        <v>36.067669172932334</v>
      </c>
      <c r="S517" t="s">
        <v>2039</v>
      </c>
      <c r="T517" t="s">
        <v>2040</v>
      </c>
    </row>
    <row r="518" spans="1:20" hidden="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7">
        <f t="shared" si="32"/>
        <v>40396.208333333336</v>
      </c>
      <c r="L518">
        <v>1284354000</v>
      </c>
      <c r="M518" s="7">
        <f t="shared" si="33"/>
        <v>40434.208333333336</v>
      </c>
      <c r="N518" t="b">
        <v>0</v>
      </c>
      <c r="O518" t="b">
        <v>0</v>
      </c>
      <c r="P518" t="s">
        <v>68</v>
      </c>
      <c r="Q518">
        <f t="shared" si="34"/>
        <v>-72076</v>
      </c>
      <c r="R518">
        <f t="shared" si="35"/>
        <v>63.030732860520096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7">
        <f t="shared" si="32"/>
        <v>42860.208333333328</v>
      </c>
      <c r="L519">
        <v>1494392400</v>
      </c>
      <c r="M519" s="7">
        <f t="shared" si="33"/>
        <v>42865.208333333328</v>
      </c>
      <c r="N519" t="b">
        <v>0</v>
      </c>
      <c r="O519" t="b">
        <v>0</v>
      </c>
      <c r="P519" t="s">
        <v>17</v>
      </c>
      <c r="Q519">
        <f t="shared" si="34"/>
        <v>708</v>
      </c>
      <c r="R519">
        <f t="shared" si="35"/>
        <v>84.717948717948715</v>
      </c>
      <c r="S519" t="s">
        <v>2033</v>
      </c>
      <c r="T519" t="s">
        <v>2034</v>
      </c>
    </row>
    <row r="520" spans="1:20" ht="31.5" hidden="1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7">
        <f t="shared" si="32"/>
        <v>43154.25</v>
      </c>
      <c r="L520">
        <v>1519538400</v>
      </c>
      <c r="M520" s="7">
        <f t="shared" si="33"/>
        <v>43156.25</v>
      </c>
      <c r="N520" t="b">
        <v>0</v>
      </c>
      <c r="O520" t="b">
        <v>1</v>
      </c>
      <c r="P520" t="s">
        <v>71</v>
      </c>
      <c r="Q520">
        <f t="shared" si="34"/>
        <v>-8178</v>
      </c>
      <c r="R520">
        <f t="shared" si="35"/>
        <v>62.2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7">
        <f t="shared" si="32"/>
        <v>42012.25</v>
      </c>
      <c r="L521">
        <v>1421906400</v>
      </c>
      <c r="M521" s="7">
        <f t="shared" si="33"/>
        <v>42026.25</v>
      </c>
      <c r="N521" t="b">
        <v>0</v>
      </c>
      <c r="O521" t="b">
        <v>1</v>
      </c>
      <c r="P521" t="s">
        <v>23</v>
      </c>
      <c r="Q521">
        <f t="shared" si="34"/>
        <v>3102</v>
      </c>
      <c r="R521">
        <f t="shared" si="35"/>
        <v>101.97518330513255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7">
        <f t="shared" si="32"/>
        <v>43574.208333333328</v>
      </c>
      <c r="L522">
        <v>1555909200</v>
      </c>
      <c r="M522" s="7">
        <f t="shared" si="33"/>
        <v>43577.208333333328</v>
      </c>
      <c r="N522" t="b">
        <v>0</v>
      </c>
      <c r="O522" t="b">
        <v>0</v>
      </c>
      <c r="P522" t="s">
        <v>33</v>
      </c>
      <c r="Q522">
        <f t="shared" si="34"/>
        <v>2606</v>
      </c>
      <c r="R522">
        <f t="shared" si="35"/>
        <v>106.4375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7">
        <f t="shared" si="32"/>
        <v>42605.208333333328</v>
      </c>
      <c r="L523">
        <v>1472446800</v>
      </c>
      <c r="M523" s="7">
        <f t="shared" si="33"/>
        <v>42611.208333333328</v>
      </c>
      <c r="N523" t="b">
        <v>0</v>
      </c>
      <c r="O523" t="b">
        <v>1</v>
      </c>
      <c r="P523" t="s">
        <v>53</v>
      </c>
      <c r="Q523">
        <f t="shared" si="34"/>
        <v>3461</v>
      </c>
      <c r="R523">
        <f t="shared" si="35"/>
        <v>29.975609756097562</v>
      </c>
      <c r="S523" t="s">
        <v>2041</v>
      </c>
      <c r="T523" t="s">
        <v>2044</v>
      </c>
    </row>
    <row r="524" spans="1:20" ht="31.5" hidden="1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7">
        <f t="shared" si="32"/>
        <v>41093.208333333336</v>
      </c>
      <c r="L524">
        <v>1342328400</v>
      </c>
      <c r="M524" s="7">
        <f t="shared" si="33"/>
        <v>41105.208333333336</v>
      </c>
      <c r="N524" t="b">
        <v>0</v>
      </c>
      <c r="O524" t="b">
        <v>0</v>
      </c>
      <c r="P524" t="s">
        <v>100</v>
      </c>
      <c r="Q524">
        <f t="shared" si="34"/>
        <v>-34111</v>
      </c>
      <c r="R524">
        <f t="shared" si="35"/>
        <v>85.806282722513089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7">
        <f t="shared" si="32"/>
        <v>40241.25</v>
      </c>
      <c r="L525">
        <v>1268114400</v>
      </c>
      <c r="M525" s="7">
        <f t="shared" si="33"/>
        <v>40246.25</v>
      </c>
      <c r="N525" t="b">
        <v>0</v>
      </c>
      <c r="O525" t="b">
        <v>0</v>
      </c>
      <c r="P525" t="s">
        <v>100</v>
      </c>
      <c r="Q525">
        <f t="shared" si="34"/>
        <v>5403</v>
      </c>
      <c r="R525">
        <f t="shared" si="35"/>
        <v>70.82022471910112</v>
      </c>
      <c r="S525" t="s">
        <v>2041</v>
      </c>
      <c r="T525" t="s">
        <v>2052</v>
      </c>
    </row>
    <row r="526" spans="1:20" hidden="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7">
        <f t="shared" si="32"/>
        <v>40294.208333333336</v>
      </c>
      <c r="L526">
        <v>1273381200</v>
      </c>
      <c r="M526" s="7">
        <f t="shared" si="33"/>
        <v>40307.208333333336</v>
      </c>
      <c r="N526" t="b">
        <v>0</v>
      </c>
      <c r="O526" t="b">
        <v>0</v>
      </c>
      <c r="P526" t="s">
        <v>33</v>
      </c>
      <c r="Q526">
        <f t="shared" si="34"/>
        <v>-15564</v>
      </c>
      <c r="R526">
        <f t="shared" si="35"/>
        <v>40.998484082870135</v>
      </c>
      <c r="S526" t="s">
        <v>2039</v>
      </c>
      <c r="T526" t="s">
        <v>2040</v>
      </c>
    </row>
    <row r="527" spans="1:20" hidden="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7">
        <f t="shared" si="32"/>
        <v>40505.25</v>
      </c>
      <c r="L527">
        <v>1290837600</v>
      </c>
      <c r="M527" s="7">
        <f t="shared" si="33"/>
        <v>40509.25</v>
      </c>
      <c r="N527" t="b">
        <v>0</v>
      </c>
      <c r="O527" t="b">
        <v>0</v>
      </c>
      <c r="P527" t="s">
        <v>65</v>
      </c>
      <c r="Q527">
        <f t="shared" si="34"/>
        <v>-332</v>
      </c>
      <c r="R527">
        <f t="shared" si="35"/>
        <v>28.063492063492063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7">
        <f t="shared" si="32"/>
        <v>42364.25</v>
      </c>
      <c r="L528">
        <v>1454306400</v>
      </c>
      <c r="M528" s="7">
        <f t="shared" si="33"/>
        <v>42401.25</v>
      </c>
      <c r="N528" t="b">
        <v>0</v>
      </c>
      <c r="O528" t="b">
        <v>1</v>
      </c>
      <c r="P528" t="s">
        <v>33</v>
      </c>
      <c r="Q528">
        <f t="shared" si="34"/>
        <v>4644</v>
      </c>
      <c r="R528">
        <f t="shared" si="35"/>
        <v>88.054421768707485</v>
      </c>
      <c r="S528" t="s">
        <v>2039</v>
      </c>
      <c r="T528" t="s">
        <v>2040</v>
      </c>
    </row>
    <row r="529" spans="1:20" hidden="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7">
        <f t="shared" si="32"/>
        <v>42405.25</v>
      </c>
      <c r="L529">
        <v>1457762400</v>
      </c>
      <c r="M529" s="7">
        <f t="shared" si="33"/>
        <v>42441.25</v>
      </c>
      <c r="N529" t="b">
        <v>0</v>
      </c>
      <c r="O529" t="b">
        <v>0</v>
      </c>
      <c r="P529" t="s">
        <v>71</v>
      </c>
      <c r="Q529">
        <f t="shared" si="34"/>
        <v>-720</v>
      </c>
      <c r="R529">
        <f t="shared" si="35"/>
        <v>31</v>
      </c>
      <c r="S529" t="s">
        <v>2041</v>
      </c>
      <c r="T529" t="s">
        <v>2049</v>
      </c>
    </row>
    <row r="530" spans="1:20" hidden="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7">
        <f t="shared" si="32"/>
        <v>41601.25</v>
      </c>
      <c r="L530">
        <v>1389074400</v>
      </c>
      <c r="M530" s="7">
        <f t="shared" si="33"/>
        <v>41646.25</v>
      </c>
      <c r="N530" t="b">
        <v>0</v>
      </c>
      <c r="O530" t="b">
        <v>0</v>
      </c>
      <c r="P530" t="s">
        <v>60</v>
      </c>
      <c r="Q530">
        <f t="shared" si="34"/>
        <v>-1773</v>
      </c>
      <c r="R530">
        <f t="shared" si="35"/>
        <v>90.337500000000006</v>
      </c>
      <c r="S530" t="s">
        <v>2035</v>
      </c>
      <c r="T530" t="s">
        <v>2045</v>
      </c>
    </row>
    <row r="531" spans="1:20" hidden="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7">
        <f t="shared" si="32"/>
        <v>41769.208333333336</v>
      </c>
      <c r="L531">
        <v>1402117200</v>
      </c>
      <c r="M531" s="7">
        <f t="shared" si="33"/>
        <v>41797.208333333336</v>
      </c>
      <c r="N531" t="b">
        <v>0</v>
      </c>
      <c r="O531" t="b">
        <v>0</v>
      </c>
      <c r="P531" t="s">
        <v>89</v>
      </c>
      <c r="Q531">
        <f t="shared" si="34"/>
        <v>-4526</v>
      </c>
      <c r="R531">
        <f t="shared" si="35"/>
        <v>63.777777777777779</v>
      </c>
      <c r="S531" t="s">
        <v>2050</v>
      </c>
      <c r="T531" t="s">
        <v>2051</v>
      </c>
    </row>
    <row r="532" spans="1:20" hidden="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7">
        <f t="shared" si="32"/>
        <v>40421.208333333336</v>
      </c>
      <c r="L532">
        <v>1284440400</v>
      </c>
      <c r="M532" s="7">
        <f t="shared" si="33"/>
        <v>40435.208333333336</v>
      </c>
      <c r="N532" t="b">
        <v>0</v>
      </c>
      <c r="O532" t="b">
        <v>1</v>
      </c>
      <c r="P532" t="s">
        <v>119</v>
      </c>
      <c r="Q532">
        <f t="shared" si="34"/>
        <v>-8672</v>
      </c>
      <c r="R532">
        <f t="shared" si="35"/>
        <v>53.995515695067262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7">
        <f t="shared" si="32"/>
        <v>41589.25</v>
      </c>
      <c r="L533">
        <v>1388988000</v>
      </c>
      <c r="M533" s="7">
        <f t="shared" si="33"/>
        <v>41645.25</v>
      </c>
      <c r="N533" t="b">
        <v>0</v>
      </c>
      <c r="O533" t="b">
        <v>0</v>
      </c>
      <c r="P533" t="s">
        <v>89</v>
      </c>
      <c r="Q533">
        <f t="shared" si="34"/>
        <v>-8362</v>
      </c>
      <c r="R533">
        <f t="shared" si="35"/>
        <v>48.993956043956047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7">
        <f t="shared" si="32"/>
        <v>43125.25</v>
      </c>
      <c r="L534">
        <v>1516946400</v>
      </c>
      <c r="M534" s="7">
        <f t="shared" si="33"/>
        <v>43126.25</v>
      </c>
      <c r="N534" t="b">
        <v>0</v>
      </c>
      <c r="O534" t="b">
        <v>0</v>
      </c>
      <c r="P534" t="s">
        <v>33</v>
      </c>
      <c r="Q534">
        <f t="shared" si="34"/>
        <v>6446</v>
      </c>
      <c r="R534">
        <f t="shared" si="35"/>
        <v>63.857142857142854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7">
        <f t="shared" si="32"/>
        <v>41479.208333333336</v>
      </c>
      <c r="L535">
        <v>1377752400</v>
      </c>
      <c r="M535" s="7">
        <f t="shared" si="33"/>
        <v>41515.208333333336</v>
      </c>
      <c r="N535" t="b">
        <v>0</v>
      </c>
      <c r="O535" t="b">
        <v>0</v>
      </c>
      <c r="P535" t="s">
        <v>60</v>
      </c>
      <c r="Q535">
        <f t="shared" si="34"/>
        <v>68486</v>
      </c>
      <c r="R535">
        <f t="shared" si="35"/>
        <v>82.996393146979258</v>
      </c>
      <c r="S535" t="s">
        <v>2035</v>
      </c>
      <c r="T535" t="s">
        <v>2045</v>
      </c>
    </row>
    <row r="536" spans="1:20" hidden="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7">
        <f t="shared" si="32"/>
        <v>43329.208333333328</v>
      </c>
      <c r="L536">
        <v>1534568400</v>
      </c>
      <c r="M536" s="7">
        <f t="shared" si="33"/>
        <v>43330.208333333328</v>
      </c>
      <c r="N536" t="b">
        <v>0</v>
      </c>
      <c r="O536" t="b">
        <v>1</v>
      </c>
      <c r="P536" t="s">
        <v>53</v>
      </c>
      <c r="Q536">
        <f t="shared" si="34"/>
        <v>-75715</v>
      </c>
      <c r="R536">
        <f t="shared" si="35"/>
        <v>55.08230452674897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7">
        <f t="shared" si="32"/>
        <v>43259.208333333328</v>
      </c>
      <c r="L537">
        <v>1528606800</v>
      </c>
      <c r="M537" s="7">
        <f t="shared" si="33"/>
        <v>43261.208333333328</v>
      </c>
      <c r="N537" t="b">
        <v>0</v>
      </c>
      <c r="O537" t="b">
        <v>1</v>
      </c>
      <c r="P537" t="s">
        <v>33</v>
      </c>
      <c r="Q537">
        <f t="shared" si="34"/>
        <v>9933</v>
      </c>
      <c r="R537">
        <f t="shared" si="35"/>
        <v>62.044554455445542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7">
        <f t="shared" si="32"/>
        <v>40414.208333333336</v>
      </c>
      <c r="L538">
        <v>1284872400</v>
      </c>
      <c r="M538" s="7">
        <f t="shared" si="33"/>
        <v>40440.208333333336</v>
      </c>
      <c r="N538" t="b">
        <v>0</v>
      </c>
      <c r="O538" t="b">
        <v>0</v>
      </c>
      <c r="P538" t="s">
        <v>119</v>
      </c>
      <c r="Q538">
        <f t="shared" si="34"/>
        <v>4897</v>
      </c>
      <c r="R538">
        <f t="shared" si="35"/>
        <v>104.97857142857143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7">
        <f t="shared" si="32"/>
        <v>43342.208333333328</v>
      </c>
      <c r="L539">
        <v>1537592400</v>
      </c>
      <c r="M539" s="7">
        <f t="shared" si="33"/>
        <v>43365.208333333328</v>
      </c>
      <c r="N539" t="b">
        <v>1</v>
      </c>
      <c r="O539" t="b">
        <v>1</v>
      </c>
      <c r="P539" t="s">
        <v>42</v>
      </c>
      <c r="Q539">
        <f t="shared" si="34"/>
        <v>14535</v>
      </c>
      <c r="R539">
        <f t="shared" si="35"/>
        <v>94.044676806083643</v>
      </c>
      <c r="S539" t="s">
        <v>2041</v>
      </c>
      <c r="T539" t="s">
        <v>2042</v>
      </c>
    </row>
    <row r="540" spans="1:20" hidden="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7">
        <f t="shared" si="32"/>
        <v>41539.208333333336</v>
      </c>
      <c r="L540">
        <v>1381208400</v>
      </c>
      <c r="M540" s="7">
        <f t="shared" si="33"/>
        <v>41555.208333333336</v>
      </c>
      <c r="N540" t="b">
        <v>0</v>
      </c>
      <c r="O540" t="b">
        <v>0</v>
      </c>
      <c r="P540" t="s">
        <v>292</v>
      </c>
      <c r="Q540">
        <f t="shared" si="34"/>
        <v>-94266</v>
      </c>
      <c r="R540">
        <f t="shared" si="35"/>
        <v>44.007716049382715</v>
      </c>
      <c r="S540" t="s">
        <v>2050</v>
      </c>
      <c r="T540" t="s">
        <v>2061</v>
      </c>
    </row>
    <row r="541" spans="1:20" hidden="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7">
        <f t="shared" si="32"/>
        <v>43647.208333333328</v>
      </c>
      <c r="L541">
        <v>1562475600</v>
      </c>
      <c r="M541" s="7">
        <f t="shared" si="33"/>
        <v>43653.208333333328</v>
      </c>
      <c r="N541" t="b">
        <v>0</v>
      </c>
      <c r="O541" t="b">
        <v>1</v>
      </c>
      <c r="P541" t="s">
        <v>17</v>
      </c>
      <c r="Q541">
        <f t="shared" si="34"/>
        <v>-2680</v>
      </c>
      <c r="R541">
        <f t="shared" si="35"/>
        <v>92.467532467532465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7">
        <f t="shared" si="32"/>
        <v>43225.208333333328</v>
      </c>
      <c r="L542">
        <v>1527397200</v>
      </c>
      <c r="M542" s="7">
        <f t="shared" si="33"/>
        <v>43247.208333333328</v>
      </c>
      <c r="N542" t="b">
        <v>0</v>
      </c>
      <c r="O542" t="b">
        <v>0</v>
      </c>
      <c r="P542" t="s">
        <v>122</v>
      </c>
      <c r="Q542">
        <f t="shared" si="34"/>
        <v>8797</v>
      </c>
      <c r="R542">
        <f t="shared" si="35"/>
        <v>57.072874493927124</v>
      </c>
      <c r="S542" t="s">
        <v>2054</v>
      </c>
      <c r="T542" t="s">
        <v>2055</v>
      </c>
    </row>
    <row r="543" spans="1:20" hidden="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7">
        <f t="shared" si="32"/>
        <v>42165.208333333328</v>
      </c>
      <c r="L543">
        <v>1436158800</v>
      </c>
      <c r="M543" s="7">
        <f t="shared" si="33"/>
        <v>42191.208333333328</v>
      </c>
      <c r="N543" t="b">
        <v>0</v>
      </c>
      <c r="O543" t="b">
        <v>0</v>
      </c>
      <c r="P543" t="s">
        <v>292</v>
      </c>
      <c r="Q543">
        <f t="shared" si="34"/>
        <v>-134914</v>
      </c>
      <c r="R543">
        <f t="shared" si="35"/>
        <v>109.07848101265823</v>
      </c>
      <c r="S543" t="s">
        <v>2050</v>
      </c>
      <c r="T543" t="s">
        <v>2061</v>
      </c>
    </row>
    <row r="544" spans="1:20" hidden="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7">
        <f t="shared" si="32"/>
        <v>42391.25</v>
      </c>
      <c r="L544">
        <v>1456034400</v>
      </c>
      <c r="M544" s="7">
        <f t="shared" si="33"/>
        <v>42421.25</v>
      </c>
      <c r="N544" t="b">
        <v>0</v>
      </c>
      <c r="O544" t="b">
        <v>0</v>
      </c>
      <c r="P544" t="s">
        <v>60</v>
      </c>
      <c r="Q544">
        <f t="shared" si="34"/>
        <v>-75070</v>
      </c>
      <c r="R544">
        <f t="shared" si="35"/>
        <v>39.387755102040813</v>
      </c>
      <c r="S544" t="s">
        <v>2035</v>
      </c>
      <c r="T544" t="s">
        <v>2045</v>
      </c>
    </row>
    <row r="545" spans="1:20" hidden="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7">
        <f t="shared" si="32"/>
        <v>41528.208333333336</v>
      </c>
      <c r="L545">
        <v>1380171600</v>
      </c>
      <c r="M545" s="7">
        <f t="shared" si="33"/>
        <v>41543.208333333336</v>
      </c>
      <c r="N545" t="b">
        <v>0</v>
      </c>
      <c r="O545" t="b">
        <v>0</v>
      </c>
      <c r="P545" t="s">
        <v>89</v>
      </c>
      <c r="Q545">
        <f t="shared" si="34"/>
        <v>-71036</v>
      </c>
      <c r="R545">
        <f t="shared" si="35"/>
        <v>77.022222222222226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7">
        <f t="shared" si="32"/>
        <v>42377.25</v>
      </c>
      <c r="L546">
        <v>1453356000</v>
      </c>
      <c r="M546" s="7">
        <f t="shared" si="33"/>
        <v>42390.25</v>
      </c>
      <c r="N546" t="b">
        <v>0</v>
      </c>
      <c r="O546" t="b">
        <v>0</v>
      </c>
      <c r="P546" t="s">
        <v>23</v>
      </c>
      <c r="Q546">
        <f t="shared" si="34"/>
        <v>4942</v>
      </c>
      <c r="R546">
        <f t="shared" si="35"/>
        <v>92.166666666666671</v>
      </c>
      <c r="S546" t="s">
        <v>2035</v>
      </c>
      <c r="T546" t="s">
        <v>2036</v>
      </c>
    </row>
    <row r="547" spans="1:20" hidden="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7">
        <f t="shared" si="32"/>
        <v>43824.25</v>
      </c>
      <c r="L547">
        <v>1578981600</v>
      </c>
      <c r="M547" s="7">
        <f t="shared" si="33"/>
        <v>43844.25</v>
      </c>
      <c r="N547" t="b">
        <v>0</v>
      </c>
      <c r="O547" t="b">
        <v>0</v>
      </c>
      <c r="P547" t="s">
        <v>33</v>
      </c>
      <c r="Q547">
        <f t="shared" si="34"/>
        <v>-20691</v>
      </c>
      <c r="R547">
        <f t="shared" si="35"/>
        <v>61.007063197026021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7">
        <f t="shared" si="32"/>
        <v>43360.208333333328</v>
      </c>
      <c r="L548">
        <v>1537419600</v>
      </c>
      <c r="M548" s="7">
        <f t="shared" si="33"/>
        <v>43363.208333333328</v>
      </c>
      <c r="N548" t="b">
        <v>0</v>
      </c>
      <c r="O548" t="b">
        <v>1</v>
      </c>
      <c r="P548" t="s">
        <v>33</v>
      </c>
      <c r="Q548">
        <f t="shared" si="34"/>
        <v>2670</v>
      </c>
      <c r="R548">
        <f t="shared" si="35"/>
        <v>78.068181818181813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7">
        <f t="shared" si="32"/>
        <v>42029.25</v>
      </c>
      <c r="L549">
        <v>1423202400</v>
      </c>
      <c r="M549" s="7">
        <f t="shared" si="33"/>
        <v>42041.25</v>
      </c>
      <c r="N549" t="b">
        <v>0</v>
      </c>
      <c r="O549" t="b">
        <v>0</v>
      </c>
      <c r="P549" t="s">
        <v>53</v>
      </c>
      <c r="Q549">
        <f t="shared" si="34"/>
        <v>11297</v>
      </c>
      <c r="R549">
        <f t="shared" si="35"/>
        <v>80.75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7">
        <f t="shared" si="32"/>
        <v>42461.208333333328</v>
      </c>
      <c r="L550">
        <v>1460610000</v>
      </c>
      <c r="M550" s="7">
        <f t="shared" si="33"/>
        <v>42474.208333333328</v>
      </c>
      <c r="N550" t="b">
        <v>0</v>
      </c>
      <c r="O550" t="b">
        <v>0</v>
      </c>
      <c r="P550" t="s">
        <v>33</v>
      </c>
      <c r="Q550">
        <f t="shared" si="34"/>
        <v>112974</v>
      </c>
      <c r="R550">
        <f t="shared" si="35"/>
        <v>59.991289782244557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7">
        <f t="shared" si="32"/>
        <v>41422.208333333336</v>
      </c>
      <c r="L551">
        <v>1370494800</v>
      </c>
      <c r="M551" s="7">
        <f t="shared" si="33"/>
        <v>41431.208333333336</v>
      </c>
      <c r="N551" t="b">
        <v>0</v>
      </c>
      <c r="O551" t="b">
        <v>0</v>
      </c>
      <c r="P551" t="s">
        <v>65</v>
      </c>
      <c r="Q551">
        <f t="shared" si="34"/>
        <v>54343</v>
      </c>
      <c r="R551">
        <f t="shared" si="35"/>
        <v>110.03018372703411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7">
        <f t="shared" si="32"/>
        <v>40968.25</v>
      </c>
      <c r="L552">
        <v>1332306000</v>
      </c>
      <c r="M552" s="7">
        <f t="shared" si="33"/>
        <v>40989.208333333336</v>
      </c>
      <c r="N552" t="b">
        <v>0</v>
      </c>
      <c r="O552" t="b">
        <v>0</v>
      </c>
      <c r="P552" t="s">
        <v>60</v>
      </c>
      <c r="Q552">
        <f t="shared" si="34"/>
        <v>-96</v>
      </c>
      <c r="R552">
        <f t="shared" si="35"/>
        <v>4</v>
      </c>
      <c r="S552" t="s">
        <v>2035</v>
      </c>
      <c r="T552" t="s">
        <v>2045</v>
      </c>
    </row>
    <row r="553" spans="1:20" hidden="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7">
        <f t="shared" si="32"/>
        <v>41993.25</v>
      </c>
      <c r="L553">
        <v>1422511200</v>
      </c>
      <c r="M553" s="7">
        <f t="shared" si="33"/>
        <v>42033.25</v>
      </c>
      <c r="N553" t="b">
        <v>0</v>
      </c>
      <c r="O553" t="b">
        <v>1</v>
      </c>
      <c r="P553" t="s">
        <v>28</v>
      </c>
      <c r="Q553">
        <f t="shared" si="34"/>
        <v>-74502</v>
      </c>
      <c r="R553">
        <f t="shared" si="35"/>
        <v>37.99856063332134</v>
      </c>
      <c r="S553" t="s">
        <v>2037</v>
      </c>
      <c r="T553" t="s">
        <v>2038</v>
      </c>
    </row>
    <row r="554" spans="1:20" hidden="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7">
        <f t="shared" si="32"/>
        <v>42700.25</v>
      </c>
      <c r="L554">
        <v>1480312800</v>
      </c>
      <c r="M554" s="7">
        <f t="shared" si="33"/>
        <v>42702.25</v>
      </c>
      <c r="N554" t="b">
        <v>0</v>
      </c>
      <c r="O554" t="b">
        <v>0</v>
      </c>
      <c r="P554" t="s">
        <v>33</v>
      </c>
      <c r="Q554">
        <f t="shared" si="34"/>
        <v>-134</v>
      </c>
      <c r="R554">
        <f t="shared" si="35"/>
        <v>96.369565217391298</v>
      </c>
      <c r="S554" t="s">
        <v>2039</v>
      </c>
      <c r="T554" t="s">
        <v>2040</v>
      </c>
    </row>
    <row r="555" spans="1:20" ht="31.5" hidden="1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7">
        <f t="shared" si="32"/>
        <v>40545.25</v>
      </c>
      <c r="L555">
        <v>1294034400</v>
      </c>
      <c r="M555" s="7">
        <f t="shared" si="33"/>
        <v>40546.25</v>
      </c>
      <c r="N555" t="b">
        <v>0</v>
      </c>
      <c r="O555" t="b">
        <v>0</v>
      </c>
      <c r="P555" t="s">
        <v>23</v>
      </c>
      <c r="Q555">
        <f t="shared" si="34"/>
        <v>-95578</v>
      </c>
      <c r="R555">
        <f t="shared" si="35"/>
        <v>72.978599221789878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7">
        <f t="shared" si="32"/>
        <v>42723.25</v>
      </c>
      <c r="L556">
        <v>1482645600</v>
      </c>
      <c r="M556" s="7">
        <f t="shared" si="33"/>
        <v>42729.25</v>
      </c>
      <c r="N556" t="b">
        <v>0</v>
      </c>
      <c r="O556" t="b">
        <v>0</v>
      </c>
      <c r="P556" t="s">
        <v>60</v>
      </c>
      <c r="Q556">
        <f t="shared" si="34"/>
        <v>4908</v>
      </c>
      <c r="R556">
        <f t="shared" si="35"/>
        <v>26.007220216606498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7">
        <f t="shared" si="32"/>
        <v>41731.208333333336</v>
      </c>
      <c r="L557">
        <v>1399093200</v>
      </c>
      <c r="M557" s="7">
        <f t="shared" si="33"/>
        <v>41762.208333333336</v>
      </c>
      <c r="N557" t="b">
        <v>0</v>
      </c>
      <c r="O557" t="b">
        <v>0</v>
      </c>
      <c r="P557" t="s">
        <v>23</v>
      </c>
      <c r="Q557">
        <f t="shared" si="34"/>
        <v>7789</v>
      </c>
      <c r="R557">
        <f t="shared" si="35"/>
        <v>104.36296296296297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7">
        <f t="shared" si="32"/>
        <v>40792.208333333336</v>
      </c>
      <c r="L558">
        <v>1315890000</v>
      </c>
      <c r="M558" s="7">
        <f t="shared" si="33"/>
        <v>40799.208333333336</v>
      </c>
      <c r="N558" t="b">
        <v>0</v>
      </c>
      <c r="O558" t="b">
        <v>1</v>
      </c>
      <c r="P558" t="s">
        <v>206</v>
      </c>
      <c r="Q558">
        <f t="shared" si="34"/>
        <v>7267</v>
      </c>
      <c r="R558">
        <f t="shared" si="35"/>
        <v>102.18852459016394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7">
        <f t="shared" si="32"/>
        <v>42279.208333333328</v>
      </c>
      <c r="L559">
        <v>1444021200</v>
      </c>
      <c r="M559" s="7">
        <f t="shared" si="33"/>
        <v>42282.208333333328</v>
      </c>
      <c r="N559" t="b">
        <v>0</v>
      </c>
      <c r="O559" t="b">
        <v>1</v>
      </c>
      <c r="P559" t="s">
        <v>474</v>
      </c>
      <c r="Q559">
        <f t="shared" si="34"/>
        <v>5960</v>
      </c>
      <c r="R559">
        <f t="shared" si="35"/>
        <v>54.117647058823529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7">
        <f t="shared" si="32"/>
        <v>42424.25</v>
      </c>
      <c r="L560">
        <v>1460005200</v>
      </c>
      <c r="M560" s="7">
        <f t="shared" si="33"/>
        <v>42467.208333333328</v>
      </c>
      <c r="N560" t="b">
        <v>0</v>
      </c>
      <c r="O560" t="b">
        <v>0</v>
      </c>
      <c r="P560" t="s">
        <v>33</v>
      </c>
      <c r="Q560">
        <f t="shared" si="34"/>
        <v>2166</v>
      </c>
      <c r="R560">
        <f t="shared" si="35"/>
        <v>63.222222222222221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7">
        <f t="shared" si="32"/>
        <v>42584.208333333328</v>
      </c>
      <c r="L561">
        <v>1470718800</v>
      </c>
      <c r="M561" s="7">
        <f t="shared" si="33"/>
        <v>42591.208333333328</v>
      </c>
      <c r="N561" t="b">
        <v>0</v>
      </c>
      <c r="O561" t="b">
        <v>0</v>
      </c>
      <c r="P561" t="s">
        <v>33</v>
      </c>
      <c r="Q561">
        <f t="shared" si="34"/>
        <v>1021</v>
      </c>
      <c r="R561">
        <f t="shared" si="35"/>
        <v>104.03228962818004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7">
        <f t="shared" si="32"/>
        <v>40865.25</v>
      </c>
      <c r="L562">
        <v>1325052000</v>
      </c>
      <c r="M562" s="7">
        <f t="shared" si="33"/>
        <v>40905.25</v>
      </c>
      <c r="N562" t="b">
        <v>0</v>
      </c>
      <c r="O562" t="b">
        <v>0</v>
      </c>
      <c r="P562" t="s">
        <v>71</v>
      </c>
      <c r="Q562">
        <f t="shared" si="34"/>
        <v>138832</v>
      </c>
      <c r="R562">
        <f t="shared" si="35"/>
        <v>49.994334277620396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7">
        <f t="shared" si="32"/>
        <v>40833.208333333336</v>
      </c>
      <c r="L563">
        <v>1319000400</v>
      </c>
      <c r="M563" s="7">
        <f t="shared" si="33"/>
        <v>40835.208333333336</v>
      </c>
      <c r="N563" t="b">
        <v>0</v>
      </c>
      <c r="O563" t="b">
        <v>0</v>
      </c>
      <c r="P563" t="s">
        <v>33</v>
      </c>
      <c r="Q563">
        <f t="shared" si="34"/>
        <v>8091</v>
      </c>
      <c r="R563">
        <f t="shared" si="35"/>
        <v>56.015151515151516</v>
      </c>
      <c r="S563" t="s">
        <v>2039</v>
      </c>
      <c r="T563" t="s">
        <v>2040</v>
      </c>
    </row>
    <row r="564" spans="1:20" ht="31.5" hidden="1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7">
        <f t="shared" si="32"/>
        <v>43536.208333333328</v>
      </c>
      <c r="L564">
        <v>1552539600</v>
      </c>
      <c r="M564" s="7">
        <f t="shared" si="33"/>
        <v>43538.208333333328</v>
      </c>
      <c r="N564" t="b">
        <v>0</v>
      </c>
      <c r="O564" t="b">
        <v>0</v>
      </c>
      <c r="P564" t="s">
        <v>23</v>
      </c>
      <c r="Q564">
        <f t="shared" si="34"/>
        <v>-8631</v>
      </c>
      <c r="R564">
        <f t="shared" si="35"/>
        <v>48.807692307692307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7">
        <f t="shared" si="32"/>
        <v>43417.25</v>
      </c>
      <c r="L565">
        <v>1543816800</v>
      </c>
      <c r="M565" s="7">
        <f t="shared" si="33"/>
        <v>43437.25</v>
      </c>
      <c r="N565" t="b">
        <v>0</v>
      </c>
      <c r="O565" t="b">
        <v>0</v>
      </c>
      <c r="P565" t="s">
        <v>42</v>
      </c>
      <c r="Q565">
        <f t="shared" si="34"/>
        <v>1407</v>
      </c>
      <c r="R565">
        <f t="shared" si="35"/>
        <v>60.082352941176474</v>
      </c>
      <c r="S565" t="s">
        <v>2041</v>
      </c>
      <c r="T565" t="s">
        <v>2042</v>
      </c>
    </row>
    <row r="566" spans="1:20" hidden="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7">
        <f t="shared" si="32"/>
        <v>42078.208333333328</v>
      </c>
      <c r="L566">
        <v>1427086800</v>
      </c>
      <c r="M566" s="7">
        <f t="shared" si="33"/>
        <v>42086.208333333328</v>
      </c>
      <c r="N566" t="b">
        <v>0</v>
      </c>
      <c r="O566" t="b">
        <v>0</v>
      </c>
      <c r="P566" t="s">
        <v>33</v>
      </c>
      <c r="Q566">
        <f t="shared" si="34"/>
        <v>-27307</v>
      </c>
      <c r="R566">
        <f t="shared" si="35"/>
        <v>78.990502793296088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7">
        <f t="shared" si="32"/>
        <v>40862.25</v>
      </c>
      <c r="L567">
        <v>1323064800</v>
      </c>
      <c r="M567" s="7">
        <f t="shared" si="33"/>
        <v>40882.25</v>
      </c>
      <c r="N567" t="b">
        <v>0</v>
      </c>
      <c r="O567" t="b">
        <v>0</v>
      </c>
      <c r="P567" t="s">
        <v>33</v>
      </c>
      <c r="Q567">
        <f t="shared" si="34"/>
        <v>99266</v>
      </c>
      <c r="R567">
        <f t="shared" si="35"/>
        <v>53.99499443826474</v>
      </c>
      <c r="S567" t="s">
        <v>2039</v>
      </c>
      <c r="T567" t="s">
        <v>2040</v>
      </c>
    </row>
    <row r="568" spans="1:20" hidden="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7">
        <f t="shared" si="32"/>
        <v>42424.25</v>
      </c>
      <c r="L568">
        <v>1458277200</v>
      </c>
      <c r="M568" s="7">
        <f t="shared" si="33"/>
        <v>42447.208333333328</v>
      </c>
      <c r="N568" t="b">
        <v>0</v>
      </c>
      <c r="O568" t="b">
        <v>1</v>
      </c>
      <c r="P568" t="s">
        <v>50</v>
      </c>
      <c r="Q568">
        <f t="shared" si="34"/>
        <v>-5176</v>
      </c>
      <c r="R568">
        <f t="shared" si="35"/>
        <v>111.45945945945945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7">
        <f t="shared" si="32"/>
        <v>41830.208333333336</v>
      </c>
      <c r="L569">
        <v>1405141200</v>
      </c>
      <c r="M569" s="7">
        <f t="shared" si="33"/>
        <v>41832.208333333336</v>
      </c>
      <c r="N569" t="b">
        <v>0</v>
      </c>
      <c r="O569" t="b">
        <v>0</v>
      </c>
      <c r="P569" t="s">
        <v>23</v>
      </c>
      <c r="Q569">
        <f t="shared" si="34"/>
        <v>8065</v>
      </c>
      <c r="R569">
        <f t="shared" si="35"/>
        <v>60.922131147540981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7">
        <f t="shared" si="32"/>
        <v>40374.208333333336</v>
      </c>
      <c r="L570">
        <v>1283058000</v>
      </c>
      <c r="M570" s="7">
        <f t="shared" si="33"/>
        <v>40419.208333333336</v>
      </c>
      <c r="N570" t="b">
        <v>0</v>
      </c>
      <c r="O570" t="b">
        <v>0</v>
      </c>
      <c r="P570" t="s">
        <v>33</v>
      </c>
      <c r="Q570">
        <f t="shared" si="34"/>
        <v>62288</v>
      </c>
      <c r="R570">
        <f t="shared" si="35"/>
        <v>26.0015444015444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7">
        <f t="shared" si="32"/>
        <v>40554.25</v>
      </c>
      <c r="L571">
        <v>1295762400</v>
      </c>
      <c r="M571" s="7">
        <f t="shared" si="33"/>
        <v>40566.25</v>
      </c>
      <c r="N571" t="b">
        <v>0</v>
      </c>
      <c r="O571" t="b">
        <v>0</v>
      </c>
      <c r="P571" t="s">
        <v>71</v>
      </c>
      <c r="Q571">
        <f t="shared" si="34"/>
        <v>27605</v>
      </c>
      <c r="R571">
        <f t="shared" si="35"/>
        <v>80.993208828522924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7">
        <f t="shared" si="32"/>
        <v>41993.25</v>
      </c>
      <c r="L572">
        <v>1419573600</v>
      </c>
      <c r="M572" s="7">
        <f t="shared" si="33"/>
        <v>41999.25</v>
      </c>
      <c r="N572" t="b">
        <v>0</v>
      </c>
      <c r="O572" t="b">
        <v>1</v>
      </c>
      <c r="P572" t="s">
        <v>23</v>
      </c>
      <c r="Q572">
        <f t="shared" si="34"/>
        <v>64164</v>
      </c>
      <c r="R572">
        <f t="shared" si="35"/>
        <v>34.995963302752294</v>
      </c>
      <c r="S572" t="s">
        <v>2035</v>
      </c>
      <c r="T572" t="s">
        <v>2036</v>
      </c>
    </row>
    <row r="573" spans="1:20" hidden="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7">
        <f t="shared" si="32"/>
        <v>42174.208333333328</v>
      </c>
      <c r="L573">
        <v>1438750800</v>
      </c>
      <c r="M573" s="7">
        <f t="shared" si="33"/>
        <v>42221.208333333328</v>
      </c>
      <c r="N573" t="b">
        <v>0</v>
      </c>
      <c r="O573" t="b">
        <v>0</v>
      </c>
      <c r="P573" t="s">
        <v>100</v>
      </c>
      <c r="Q573">
        <f t="shared" si="34"/>
        <v>-205</v>
      </c>
      <c r="R573">
        <f t="shared" si="35"/>
        <v>94.142857142857139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7">
        <f t="shared" si="32"/>
        <v>42275.208333333328</v>
      </c>
      <c r="L574">
        <v>1444798800</v>
      </c>
      <c r="M574" s="7">
        <f t="shared" si="33"/>
        <v>42291.208333333328</v>
      </c>
      <c r="N574" t="b">
        <v>0</v>
      </c>
      <c r="O574" t="b">
        <v>1</v>
      </c>
      <c r="P574" t="s">
        <v>23</v>
      </c>
      <c r="Q574">
        <f t="shared" si="34"/>
        <v>-4104</v>
      </c>
      <c r="R574">
        <f t="shared" si="35"/>
        <v>52.085106382978722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7">
        <f t="shared" si="32"/>
        <v>41761.208333333336</v>
      </c>
      <c r="L575">
        <v>1399179600</v>
      </c>
      <c r="M575" s="7">
        <f t="shared" si="33"/>
        <v>41763.208333333336</v>
      </c>
      <c r="N575" t="b">
        <v>0</v>
      </c>
      <c r="O575" t="b">
        <v>0</v>
      </c>
      <c r="P575" t="s">
        <v>1029</v>
      </c>
      <c r="Q575">
        <f t="shared" si="34"/>
        <v>796</v>
      </c>
      <c r="R575">
        <f t="shared" si="35"/>
        <v>24.986666666666668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7">
        <f t="shared" si="32"/>
        <v>43806.25</v>
      </c>
      <c r="L576">
        <v>1576562400</v>
      </c>
      <c r="M576" s="7">
        <f t="shared" si="33"/>
        <v>43816.25</v>
      </c>
      <c r="N576" t="b">
        <v>0</v>
      </c>
      <c r="O576" t="b">
        <v>1</v>
      </c>
      <c r="P576" t="s">
        <v>17</v>
      </c>
      <c r="Q576">
        <f t="shared" si="34"/>
        <v>7267</v>
      </c>
      <c r="R576">
        <f t="shared" si="35"/>
        <v>69.215277777777771</v>
      </c>
      <c r="S576" t="s">
        <v>2033</v>
      </c>
      <c r="T576" t="s">
        <v>2034</v>
      </c>
    </row>
    <row r="577" spans="1:20" hidden="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7">
        <f t="shared" si="32"/>
        <v>41779.208333333336</v>
      </c>
      <c r="L577">
        <v>1400821200</v>
      </c>
      <c r="M577" s="7">
        <f t="shared" si="33"/>
        <v>41782.208333333336</v>
      </c>
      <c r="N577" t="b">
        <v>0</v>
      </c>
      <c r="O577" t="b">
        <v>1</v>
      </c>
      <c r="P577" t="s">
        <v>33</v>
      </c>
      <c r="Q577">
        <f t="shared" si="34"/>
        <v>-30879</v>
      </c>
      <c r="R577">
        <f t="shared" si="35"/>
        <v>93.944444444444443</v>
      </c>
      <c r="S577" t="s">
        <v>2039</v>
      </c>
      <c r="T577" t="s">
        <v>2040</v>
      </c>
    </row>
    <row r="578" spans="1:20" ht="31.5" hidden="1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7">
        <f t="shared" ref="K578:K641" si="36">(((J578/60)/60)/24)+DATE(1970,1,1)</f>
        <v>43040.208333333328</v>
      </c>
      <c r="L578">
        <v>1510984800</v>
      </c>
      <c r="M578" s="7">
        <f t="shared" ref="M578:M641" si="37">(((L578/60)/60)/24)+DATE(1970,1,1)</f>
        <v>43057.25</v>
      </c>
      <c r="N578" t="b">
        <v>0</v>
      </c>
      <c r="O578" t="b">
        <v>0</v>
      </c>
      <c r="P578" t="s">
        <v>33</v>
      </c>
      <c r="Q578">
        <f t="shared" ref="Q578:Q641" si="38">E578-D578</f>
        <v>-3402</v>
      </c>
      <c r="R578">
        <f t="shared" ref="R578:R641" si="39">E578/G578</f>
        <v>98.40625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7">
        <f t="shared" si="36"/>
        <v>40613.25</v>
      </c>
      <c r="L579">
        <v>1302066000</v>
      </c>
      <c r="M579" s="7">
        <f t="shared" si="37"/>
        <v>40639.208333333336</v>
      </c>
      <c r="N579" t="b">
        <v>0</v>
      </c>
      <c r="O579" t="b">
        <v>0</v>
      </c>
      <c r="P579" t="s">
        <v>159</v>
      </c>
      <c r="Q579">
        <f t="shared" si="38"/>
        <v>-6654</v>
      </c>
      <c r="R579">
        <f t="shared" si="39"/>
        <v>41.783783783783782</v>
      </c>
      <c r="S579" t="s">
        <v>2035</v>
      </c>
      <c r="T579" t="s">
        <v>2058</v>
      </c>
    </row>
    <row r="580" spans="1:20" hidden="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7">
        <f t="shared" si="36"/>
        <v>40878.25</v>
      </c>
      <c r="L580">
        <v>1322978400</v>
      </c>
      <c r="M580" s="7">
        <f t="shared" si="37"/>
        <v>40881.25</v>
      </c>
      <c r="N580" t="b">
        <v>0</v>
      </c>
      <c r="O580" t="b">
        <v>0</v>
      </c>
      <c r="P580" t="s">
        <v>474</v>
      </c>
      <c r="Q580">
        <f t="shared" si="38"/>
        <v>-80332</v>
      </c>
      <c r="R580">
        <f t="shared" si="39"/>
        <v>65.991836734693877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7">
        <f t="shared" si="36"/>
        <v>40762.208333333336</v>
      </c>
      <c r="L581">
        <v>1313730000</v>
      </c>
      <c r="M581" s="7">
        <f t="shared" si="37"/>
        <v>40774.208333333336</v>
      </c>
      <c r="N581" t="b">
        <v>0</v>
      </c>
      <c r="O581" t="b">
        <v>0</v>
      </c>
      <c r="P581" t="s">
        <v>159</v>
      </c>
      <c r="Q581">
        <f t="shared" si="38"/>
        <v>69</v>
      </c>
      <c r="R581">
        <f t="shared" si="39"/>
        <v>72.05747126436782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7">
        <f t="shared" si="36"/>
        <v>41696.25</v>
      </c>
      <c r="L582">
        <v>1394085600</v>
      </c>
      <c r="M582" s="7">
        <f t="shared" si="37"/>
        <v>41704.25</v>
      </c>
      <c r="N582" t="b">
        <v>0</v>
      </c>
      <c r="O582" t="b">
        <v>0</v>
      </c>
      <c r="P582" t="s">
        <v>33</v>
      </c>
      <c r="Q582">
        <f t="shared" si="38"/>
        <v>105778</v>
      </c>
      <c r="R582">
        <f t="shared" si="39"/>
        <v>48.003209242618745</v>
      </c>
      <c r="S582" t="s">
        <v>2039</v>
      </c>
      <c r="T582" t="s">
        <v>2040</v>
      </c>
    </row>
    <row r="583" spans="1:20" hidden="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7">
        <f t="shared" si="36"/>
        <v>40662.208333333336</v>
      </c>
      <c r="L583">
        <v>1305349200</v>
      </c>
      <c r="M583" s="7">
        <f t="shared" si="37"/>
        <v>40677.208333333336</v>
      </c>
      <c r="N583" t="b">
        <v>0</v>
      </c>
      <c r="O583" t="b">
        <v>0</v>
      </c>
      <c r="P583" t="s">
        <v>28</v>
      </c>
      <c r="Q583">
        <f t="shared" si="38"/>
        <v>-2159</v>
      </c>
      <c r="R583">
        <f t="shared" si="39"/>
        <v>54.098591549295776</v>
      </c>
      <c r="S583" t="s">
        <v>2037</v>
      </c>
      <c r="T583" t="s">
        <v>2038</v>
      </c>
    </row>
    <row r="584" spans="1:20" hidden="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7">
        <f t="shared" si="36"/>
        <v>42165.208333333328</v>
      </c>
      <c r="L584">
        <v>1434344400</v>
      </c>
      <c r="M584" s="7">
        <f t="shared" si="37"/>
        <v>42170.208333333328</v>
      </c>
      <c r="N584" t="b">
        <v>0</v>
      </c>
      <c r="O584" t="b">
        <v>1</v>
      </c>
      <c r="P584" t="s">
        <v>89</v>
      </c>
      <c r="Q584">
        <f t="shared" si="38"/>
        <v>-4169</v>
      </c>
      <c r="R584">
        <f t="shared" si="39"/>
        <v>107.88095238095238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7">
        <f t="shared" si="36"/>
        <v>40959.25</v>
      </c>
      <c r="L585">
        <v>1331186400</v>
      </c>
      <c r="M585" s="7">
        <f t="shared" si="37"/>
        <v>40976.25</v>
      </c>
      <c r="N585" t="b">
        <v>0</v>
      </c>
      <c r="O585" t="b">
        <v>0</v>
      </c>
      <c r="P585" t="s">
        <v>42</v>
      </c>
      <c r="Q585">
        <f t="shared" si="38"/>
        <v>42034</v>
      </c>
      <c r="R585">
        <f t="shared" si="39"/>
        <v>67.034103410341032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7">
        <f t="shared" si="36"/>
        <v>41024.208333333336</v>
      </c>
      <c r="L586">
        <v>1336539600</v>
      </c>
      <c r="M586" s="7">
        <f t="shared" si="37"/>
        <v>41038.208333333336</v>
      </c>
      <c r="N586" t="b">
        <v>0</v>
      </c>
      <c r="O586" t="b">
        <v>0</v>
      </c>
      <c r="P586" t="s">
        <v>28</v>
      </c>
      <c r="Q586">
        <f t="shared" si="38"/>
        <v>16855</v>
      </c>
      <c r="R586">
        <f t="shared" si="39"/>
        <v>64.01425914445133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7">
        <f t="shared" si="36"/>
        <v>40255.208333333336</v>
      </c>
      <c r="L587">
        <v>1269752400</v>
      </c>
      <c r="M587" s="7">
        <f t="shared" si="37"/>
        <v>40265.208333333336</v>
      </c>
      <c r="N587" t="b">
        <v>0</v>
      </c>
      <c r="O587" t="b">
        <v>0</v>
      </c>
      <c r="P587" t="s">
        <v>206</v>
      </c>
      <c r="Q587">
        <f t="shared" si="38"/>
        <v>4165</v>
      </c>
      <c r="R587">
        <f t="shared" si="39"/>
        <v>96.066176470588232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7">
        <f t="shared" si="36"/>
        <v>40499.25</v>
      </c>
      <c r="L588">
        <v>1291615200</v>
      </c>
      <c r="M588" s="7">
        <f t="shared" si="37"/>
        <v>40518.25</v>
      </c>
      <c r="N588" t="b">
        <v>0</v>
      </c>
      <c r="O588" t="b">
        <v>0</v>
      </c>
      <c r="P588" t="s">
        <v>23</v>
      </c>
      <c r="Q588">
        <f t="shared" si="38"/>
        <v>5954</v>
      </c>
      <c r="R588">
        <f t="shared" si="39"/>
        <v>51.184615384615384</v>
      </c>
      <c r="S588" t="s">
        <v>2035</v>
      </c>
      <c r="T588" t="s">
        <v>2036</v>
      </c>
    </row>
    <row r="589" spans="1:20" hidden="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7">
        <f t="shared" si="36"/>
        <v>43484.25</v>
      </c>
      <c r="L589">
        <v>1552366800</v>
      </c>
      <c r="M589" s="7">
        <f t="shared" si="37"/>
        <v>43536.208333333328</v>
      </c>
      <c r="N589" t="b">
        <v>0</v>
      </c>
      <c r="O589" t="b">
        <v>1</v>
      </c>
      <c r="P589" t="s">
        <v>17</v>
      </c>
      <c r="Q589">
        <f t="shared" si="38"/>
        <v>-2548</v>
      </c>
      <c r="R589">
        <f t="shared" si="39"/>
        <v>43.92307692307692</v>
      </c>
      <c r="S589" t="s">
        <v>2033</v>
      </c>
      <c r="T589" t="s">
        <v>2034</v>
      </c>
    </row>
    <row r="590" spans="1:20" hidden="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7">
        <f t="shared" si="36"/>
        <v>40262.208333333336</v>
      </c>
      <c r="L590">
        <v>1272171600</v>
      </c>
      <c r="M590" s="7">
        <f t="shared" si="37"/>
        <v>40293.208333333336</v>
      </c>
      <c r="N590" t="b">
        <v>0</v>
      </c>
      <c r="O590" t="b">
        <v>0</v>
      </c>
      <c r="P590" t="s">
        <v>33</v>
      </c>
      <c r="Q590">
        <f t="shared" si="38"/>
        <v>-33083</v>
      </c>
      <c r="R590">
        <f t="shared" si="39"/>
        <v>91.021198830409361</v>
      </c>
      <c r="S590" t="s">
        <v>2039</v>
      </c>
      <c r="T590" t="s">
        <v>2040</v>
      </c>
    </row>
    <row r="591" spans="1:20" hidden="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7">
        <f t="shared" si="36"/>
        <v>42190.208333333328</v>
      </c>
      <c r="L591">
        <v>1436677200</v>
      </c>
      <c r="M591" s="7">
        <f t="shared" si="37"/>
        <v>42197.208333333328</v>
      </c>
      <c r="N591" t="b">
        <v>0</v>
      </c>
      <c r="O591" t="b">
        <v>0</v>
      </c>
      <c r="P591" t="s">
        <v>42</v>
      </c>
      <c r="Q591">
        <f t="shared" si="38"/>
        <v>-2787</v>
      </c>
      <c r="R591">
        <f t="shared" si="39"/>
        <v>50.127450980392155</v>
      </c>
      <c r="S591" t="s">
        <v>2041</v>
      </c>
      <c r="T591" t="s">
        <v>2042</v>
      </c>
    </row>
    <row r="592" spans="1:20" ht="31.5" hidden="1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7">
        <f t="shared" si="36"/>
        <v>41994.25</v>
      </c>
      <c r="L592">
        <v>1420092000</v>
      </c>
      <c r="M592" s="7">
        <f t="shared" si="37"/>
        <v>42005.25</v>
      </c>
      <c r="N592" t="b">
        <v>0</v>
      </c>
      <c r="O592" t="b">
        <v>0</v>
      </c>
      <c r="P592" t="s">
        <v>133</v>
      </c>
      <c r="Q592">
        <f t="shared" si="38"/>
        <v>-1276</v>
      </c>
      <c r="R592">
        <f t="shared" si="39"/>
        <v>67.720930232558146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7">
        <f t="shared" si="36"/>
        <v>40373.208333333336</v>
      </c>
      <c r="L593">
        <v>1279947600</v>
      </c>
      <c r="M593" s="7">
        <f t="shared" si="37"/>
        <v>40383.208333333336</v>
      </c>
      <c r="N593" t="b">
        <v>0</v>
      </c>
      <c r="O593" t="b">
        <v>0</v>
      </c>
      <c r="P593" t="s">
        <v>89</v>
      </c>
      <c r="Q593">
        <f t="shared" si="38"/>
        <v>5626</v>
      </c>
      <c r="R593">
        <f t="shared" si="39"/>
        <v>61.03921568627451</v>
      </c>
      <c r="S593" t="s">
        <v>2050</v>
      </c>
      <c r="T593" t="s">
        <v>2051</v>
      </c>
    </row>
    <row r="594" spans="1:20" ht="31.5" hidden="1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7">
        <f t="shared" si="36"/>
        <v>41789.208333333336</v>
      </c>
      <c r="L594">
        <v>1402203600</v>
      </c>
      <c r="M594" s="7">
        <f t="shared" si="37"/>
        <v>41798.208333333336</v>
      </c>
      <c r="N594" t="b">
        <v>0</v>
      </c>
      <c r="O594" t="b">
        <v>0</v>
      </c>
      <c r="P594" t="s">
        <v>33</v>
      </c>
      <c r="Q594">
        <f t="shared" si="38"/>
        <v>-136557</v>
      </c>
      <c r="R594">
        <f t="shared" si="39"/>
        <v>80.011857707509876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7">
        <f t="shared" si="36"/>
        <v>41724.208333333336</v>
      </c>
      <c r="L595">
        <v>1396933200</v>
      </c>
      <c r="M595" s="7">
        <f t="shared" si="37"/>
        <v>41737.208333333336</v>
      </c>
      <c r="N595" t="b">
        <v>0</v>
      </c>
      <c r="O595" t="b">
        <v>0</v>
      </c>
      <c r="P595" t="s">
        <v>71</v>
      </c>
      <c r="Q595">
        <f t="shared" si="38"/>
        <v>66688</v>
      </c>
      <c r="R595">
        <f t="shared" si="39"/>
        <v>47.001497753369947</v>
      </c>
      <c r="S595" t="s">
        <v>2041</v>
      </c>
      <c r="T595" t="s">
        <v>2049</v>
      </c>
    </row>
    <row r="596" spans="1:20" ht="31.5" hidden="1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7">
        <f t="shared" si="36"/>
        <v>42548.208333333328</v>
      </c>
      <c r="L596">
        <v>1467262800</v>
      </c>
      <c r="M596" s="7">
        <f t="shared" si="37"/>
        <v>42551.208333333328</v>
      </c>
      <c r="N596" t="b">
        <v>0</v>
      </c>
      <c r="O596" t="b">
        <v>1</v>
      </c>
      <c r="P596" t="s">
        <v>33</v>
      </c>
      <c r="Q596">
        <f t="shared" si="38"/>
        <v>-146133</v>
      </c>
      <c r="R596">
        <f t="shared" si="39"/>
        <v>71.127388535031841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7">
        <f t="shared" si="36"/>
        <v>40253.208333333336</v>
      </c>
      <c r="L597">
        <v>1270530000</v>
      </c>
      <c r="M597" s="7">
        <f t="shared" si="37"/>
        <v>40274.208333333336</v>
      </c>
      <c r="N597" t="b">
        <v>0</v>
      </c>
      <c r="O597" t="b">
        <v>1</v>
      </c>
      <c r="P597" t="s">
        <v>33</v>
      </c>
      <c r="Q597">
        <f t="shared" si="38"/>
        <v>76295</v>
      </c>
      <c r="R597">
        <f t="shared" si="39"/>
        <v>89.99079189686924</v>
      </c>
      <c r="S597" t="s">
        <v>2039</v>
      </c>
      <c r="T597" t="s">
        <v>2040</v>
      </c>
    </row>
    <row r="598" spans="1:20" hidden="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7">
        <f t="shared" si="36"/>
        <v>42434.25</v>
      </c>
      <c r="L598">
        <v>1457762400</v>
      </c>
      <c r="M598" s="7">
        <f t="shared" si="37"/>
        <v>42441.25</v>
      </c>
      <c r="N598" t="b">
        <v>0</v>
      </c>
      <c r="O598" t="b">
        <v>1</v>
      </c>
      <c r="P598" t="s">
        <v>53</v>
      </c>
      <c r="Q598">
        <f t="shared" si="38"/>
        <v>-25</v>
      </c>
      <c r="R598">
        <f t="shared" si="39"/>
        <v>43.032786885245905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7">
        <f t="shared" si="36"/>
        <v>43786.25</v>
      </c>
      <c r="L599">
        <v>1575525600</v>
      </c>
      <c r="M599" s="7">
        <f t="shared" si="37"/>
        <v>43804.25</v>
      </c>
      <c r="N599" t="b">
        <v>0</v>
      </c>
      <c r="O599" t="b">
        <v>0</v>
      </c>
      <c r="P599" t="s">
        <v>33</v>
      </c>
      <c r="Q599">
        <f t="shared" si="38"/>
        <v>74979</v>
      </c>
      <c r="R599">
        <f t="shared" si="39"/>
        <v>67.997714808043881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7">
        <f t="shared" si="36"/>
        <v>40344.208333333336</v>
      </c>
      <c r="L600">
        <v>1279083600</v>
      </c>
      <c r="M600" s="7">
        <f t="shared" si="37"/>
        <v>40373.208333333336</v>
      </c>
      <c r="N600" t="b">
        <v>0</v>
      </c>
      <c r="O600" t="b">
        <v>0</v>
      </c>
      <c r="P600" t="s">
        <v>23</v>
      </c>
      <c r="Q600">
        <f t="shared" si="38"/>
        <v>67368</v>
      </c>
      <c r="R600">
        <f t="shared" si="39"/>
        <v>73.004566210045667</v>
      </c>
      <c r="S600" t="s">
        <v>2035</v>
      </c>
      <c r="T600" t="s">
        <v>2036</v>
      </c>
    </row>
    <row r="601" spans="1:20" ht="31.5" hidden="1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7">
        <f t="shared" si="36"/>
        <v>42047.25</v>
      </c>
      <c r="L601">
        <v>1424412000</v>
      </c>
      <c r="M601" s="7">
        <f t="shared" si="37"/>
        <v>42055.25</v>
      </c>
      <c r="N601" t="b">
        <v>0</v>
      </c>
      <c r="O601" t="b">
        <v>0</v>
      </c>
      <c r="P601" t="s">
        <v>42</v>
      </c>
      <c r="Q601">
        <f t="shared" si="38"/>
        <v>-135188</v>
      </c>
      <c r="R601">
        <f t="shared" si="39"/>
        <v>62.341463414634148</v>
      </c>
      <c r="S601" t="s">
        <v>2041</v>
      </c>
      <c r="T601" t="s">
        <v>2042</v>
      </c>
    </row>
    <row r="602" spans="1:20" hidden="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7">
        <f t="shared" si="36"/>
        <v>41485.208333333336</v>
      </c>
      <c r="L602">
        <v>1376197200</v>
      </c>
      <c r="M602" s="7">
        <f t="shared" si="37"/>
        <v>41497.208333333336</v>
      </c>
      <c r="N602" t="b">
        <v>0</v>
      </c>
      <c r="O602" t="b">
        <v>0</v>
      </c>
      <c r="P602" t="s">
        <v>17</v>
      </c>
      <c r="Q602">
        <f t="shared" si="38"/>
        <v>-95</v>
      </c>
      <c r="R602">
        <f t="shared" si="39"/>
        <v>5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7">
        <f t="shared" si="36"/>
        <v>41789.208333333336</v>
      </c>
      <c r="L603">
        <v>1402894800</v>
      </c>
      <c r="M603" s="7">
        <f t="shared" si="37"/>
        <v>41806.208333333336</v>
      </c>
      <c r="N603" t="b">
        <v>1</v>
      </c>
      <c r="O603" t="b">
        <v>0</v>
      </c>
      <c r="P603" t="s">
        <v>65</v>
      </c>
      <c r="Q603">
        <f t="shared" si="38"/>
        <v>6718</v>
      </c>
      <c r="R603">
        <f t="shared" si="39"/>
        <v>67.103092783505161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7">
        <f t="shared" si="36"/>
        <v>42160.208333333328</v>
      </c>
      <c r="L604">
        <v>1434430800</v>
      </c>
      <c r="M604" s="7">
        <f t="shared" si="37"/>
        <v>42171.208333333328</v>
      </c>
      <c r="N604" t="b">
        <v>0</v>
      </c>
      <c r="O604" t="b">
        <v>0</v>
      </c>
      <c r="P604" t="s">
        <v>33</v>
      </c>
      <c r="Q604">
        <f t="shared" si="38"/>
        <v>20076</v>
      </c>
      <c r="R604">
        <f t="shared" si="39"/>
        <v>79.978947368421046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7">
        <f t="shared" si="36"/>
        <v>43573.208333333328</v>
      </c>
      <c r="L605">
        <v>1557896400</v>
      </c>
      <c r="M605" s="7">
        <f t="shared" si="37"/>
        <v>43600.208333333328</v>
      </c>
      <c r="N605" t="b">
        <v>0</v>
      </c>
      <c r="O605" t="b">
        <v>0</v>
      </c>
      <c r="P605" t="s">
        <v>33</v>
      </c>
      <c r="Q605">
        <f t="shared" si="38"/>
        <v>1042</v>
      </c>
      <c r="R605">
        <f t="shared" si="39"/>
        <v>62.176470588235297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7">
        <f t="shared" si="36"/>
        <v>40565.25</v>
      </c>
      <c r="L606">
        <v>1297490400</v>
      </c>
      <c r="M606" s="7">
        <f t="shared" si="37"/>
        <v>40586.25</v>
      </c>
      <c r="N606" t="b">
        <v>0</v>
      </c>
      <c r="O606" t="b">
        <v>0</v>
      </c>
      <c r="P606" t="s">
        <v>33</v>
      </c>
      <c r="Q606">
        <f t="shared" si="38"/>
        <v>62738</v>
      </c>
      <c r="R606">
        <f t="shared" si="39"/>
        <v>53.005950297514879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7">
        <f t="shared" si="36"/>
        <v>42280.208333333328</v>
      </c>
      <c r="L607">
        <v>1447394400</v>
      </c>
      <c r="M607" s="7">
        <f t="shared" si="37"/>
        <v>42321.25</v>
      </c>
      <c r="N607" t="b">
        <v>0</v>
      </c>
      <c r="O607" t="b">
        <v>0</v>
      </c>
      <c r="P607" t="s">
        <v>68</v>
      </c>
      <c r="Q607">
        <f t="shared" si="38"/>
        <v>2878</v>
      </c>
      <c r="R607">
        <f t="shared" si="39"/>
        <v>57.738317757009348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7">
        <f t="shared" si="36"/>
        <v>42436.25</v>
      </c>
      <c r="L608">
        <v>1458277200</v>
      </c>
      <c r="M608" s="7">
        <f t="shared" si="37"/>
        <v>42447.208333333328</v>
      </c>
      <c r="N608" t="b">
        <v>0</v>
      </c>
      <c r="O608" t="b">
        <v>0</v>
      </c>
      <c r="P608" t="s">
        <v>23</v>
      </c>
      <c r="Q608">
        <f t="shared" si="38"/>
        <v>3005</v>
      </c>
      <c r="R608">
        <f t="shared" si="39"/>
        <v>40.03125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7">
        <f t="shared" si="36"/>
        <v>41721.208333333336</v>
      </c>
      <c r="L609">
        <v>1395723600</v>
      </c>
      <c r="M609" s="7">
        <f t="shared" si="37"/>
        <v>41723.208333333336</v>
      </c>
      <c r="N609" t="b">
        <v>0</v>
      </c>
      <c r="O609" t="b">
        <v>0</v>
      </c>
      <c r="P609" t="s">
        <v>17</v>
      </c>
      <c r="Q609">
        <f t="shared" si="38"/>
        <v>43067</v>
      </c>
      <c r="R609">
        <f t="shared" si="39"/>
        <v>81.016591928251117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7">
        <f t="shared" si="36"/>
        <v>43530.25</v>
      </c>
      <c r="L610">
        <v>1552197600</v>
      </c>
      <c r="M610" s="7">
        <f t="shared" si="37"/>
        <v>43534.25</v>
      </c>
      <c r="N610" t="b">
        <v>0</v>
      </c>
      <c r="O610" t="b">
        <v>1</v>
      </c>
      <c r="P610" t="s">
        <v>159</v>
      </c>
      <c r="Q610">
        <f t="shared" si="38"/>
        <v>7175</v>
      </c>
      <c r="R610">
        <f t="shared" si="39"/>
        <v>35.047468354430379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7">
        <f t="shared" si="36"/>
        <v>43481.25</v>
      </c>
      <c r="L611">
        <v>1549087200</v>
      </c>
      <c r="M611" s="7">
        <f t="shared" si="37"/>
        <v>43498.25</v>
      </c>
      <c r="N611" t="b">
        <v>0</v>
      </c>
      <c r="O611" t="b">
        <v>0</v>
      </c>
      <c r="P611" t="s">
        <v>474</v>
      </c>
      <c r="Q611">
        <f t="shared" si="38"/>
        <v>2042</v>
      </c>
      <c r="R611">
        <f t="shared" si="39"/>
        <v>102.92307692307692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7">
        <f t="shared" si="36"/>
        <v>41259.25</v>
      </c>
      <c r="L612">
        <v>1356847200</v>
      </c>
      <c r="M612" s="7">
        <f t="shared" si="37"/>
        <v>41273.25</v>
      </c>
      <c r="N612" t="b">
        <v>0</v>
      </c>
      <c r="O612" t="b">
        <v>0</v>
      </c>
      <c r="P612" t="s">
        <v>33</v>
      </c>
      <c r="Q612">
        <f t="shared" si="38"/>
        <v>136556</v>
      </c>
      <c r="R612">
        <f t="shared" si="39"/>
        <v>27.998126756166094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7">
        <f t="shared" si="36"/>
        <v>41480.208333333336</v>
      </c>
      <c r="L613">
        <v>1375765200</v>
      </c>
      <c r="M613" s="7">
        <f t="shared" si="37"/>
        <v>41492.208333333336</v>
      </c>
      <c r="N613" t="b">
        <v>0</v>
      </c>
      <c r="O613" t="b">
        <v>0</v>
      </c>
      <c r="P613" t="s">
        <v>33</v>
      </c>
      <c r="Q613">
        <f t="shared" si="38"/>
        <v>-7064</v>
      </c>
      <c r="R613">
        <f t="shared" si="39"/>
        <v>75.733333333333334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7">
        <f t="shared" si="36"/>
        <v>40474.208333333336</v>
      </c>
      <c r="L614">
        <v>1289800800</v>
      </c>
      <c r="M614" s="7">
        <f t="shared" si="37"/>
        <v>40497.25</v>
      </c>
      <c r="N614" t="b">
        <v>0</v>
      </c>
      <c r="O614" t="b">
        <v>0</v>
      </c>
      <c r="P614" t="s">
        <v>50</v>
      </c>
      <c r="Q614">
        <f t="shared" si="38"/>
        <v>2445</v>
      </c>
      <c r="R614">
        <f t="shared" si="39"/>
        <v>45.026041666666664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7">
        <f t="shared" si="36"/>
        <v>42973.208333333328</v>
      </c>
      <c r="L615">
        <v>1504501200</v>
      </c>
      <c r="M615" s="7">
        <f t="shared" si="37"/>
        <v>42982.208333333328</v>
      </c>
      <c r="N615" t="b">
        <v>0</v>
      </c>
      <c r="O615" t="b">
        <v>0</v>
      </c>
      <c r="P615" t="s">
        <v>33</v>
      </c>
      <c r="Q615">
        <f t="shared" si="38"/>
        <v>814</v>
      </c>
      <c r="R615">
        <f t="shared" si="39"/>
        <v>73.615384615384613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7">
        <f t="shared" si="36"/>
        <v>42746.25</v>
      </c>
      <c r="L616">
        <v>1485669600</v>
      </c>
      <c r="M616" s="7">
        <f t="shared" si="37"/>
        <v>42764.25</v>
      </c>
      <c r="N616" t="b">
        <v>0</v>
      </c>
      <c r="O616" t="b">
        <v>0</v>
      </c>
      <c r="P616" t="s">
        <v>33</v>
      </c>
      <c r="Q616">
        <f t="shared" si="38"/>
        <v>14705</v>
      </c>
      <c r="R616">
        <f t="shared" si="39"/>
        <v>56.991701244813278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7">
        <f t="shared" si="36"/>
        <v>42489.208333333328</v>
      </c>
      <c r="L617">
        <v>1462770000</v>
      </c>
      <c r="M617" s="7">
        <f t="shared" si="37"/>
        <v>42499.208333333328</v>
      </c>
      <c r="N617" t="b">
        <v>0</v>
      </c>
      <c r="O617" t="b">
        <v>0</v>
      </c>
      <c r="P617" t="s">
        <v>33</v>
      </c>
      <c r="Q617">
        <f t="shared" si="38"/>
        <v>5988</v>
      </c>
      <c r="R617">
        <f t="shared" si="39"/>
        <v>85.223529411764702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7">
        <f t="shared" si="36"/>
        <v>41537.208333333336</v>
      </c>
      <c r="L618">
        <v>1379739600</v>
      </c>
      <c r="M618" s="7">
        <f t="shared" si="37"/>
        <v>41538.208333333336</v>
      </c>
      <c r="N618" t="b">
        <v>0</v>
      </c>
      <c r="O618" t="b">
        <v>1</v>
      </c>
      <c r="P618" t="s">
        <v>60</v>
      </c>
      <c r="Q618">
        <f t="shared" si="38"/>
        <v>5729</v>
      </c>
      <c r="R618">
        <f t="shared" si="39"/>
        <v>50.962184873949582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7">
        <f t="shared" si="36"/>
        <v>41794.208333333336</v>
      </c>
      <c r="L619">
        <v>1402722000</v>
      </c>
      <c r="M619" s="7">
        <f t="shared" si="37"/>
        <v>41804.208333333336</v>
      </c>
      <c r="N619" t="b">
        <v>0</v>
      </c>
      <c r="O619" t="b">
        <v>0</v>
      </c>
      <c r="P619" t="s">
        <v>33</v>
      </c>
      <c r="Q619">
        <f t="shared" si="38"/>
        <v>2096</v>
      </c>
      <c r="R619">
        <f t="shared" si="39"/>
        <v>63.563636363636363</v>
      </c>
      <c r="S619" t="s">
        <v>2039</v>
      </c>
      <c r="T619" t="s">
        <v>2040</v>
      </c>
    </row>
    <row r="620" spans="1:20" hidden="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7">
        <f t="shared" si="36"/>
        <v>41396.208333333336</v>
      </c>
      <c r="L620">
        <v>1369285200</v>
      </c>
      <c r="M620" s="7">
        <f t="shared" si="37"/>
        <v>41417.208333333336</v>
      </c>
      <c r="N620" t="b">
        <v>0</v>
      </c>
      <c r="O620" t="b">
        <v>0</v>
      </c>
      <c r="P620" t="s">
        <v>68</v>
      </c>
      <c r="Q620">
        <f t="shared" si="38"/>
        <v>-101563</v>
      </c>
      <c r="R620">
        <f t="shared" si="39"/>
        <v>80.999165275459092</v>
      </c>
      <c r="S620" t="s">
        <v>2047</v>
      </c>
      <c r="T620" t="s">
        <v>2048</v>
      </c>
    </row>
    <row r="621" spans="1:20" hidden="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7">
        <f t="shared" si="36"/>
        <v>40669.208333333336</v>
      </c>
      <c r="L621">
        <v>1304744400</v>
      </c>
      <c r="M621" s="7">
        <f t="shared" si="37"/>
        <v>40670.208333333336</v>
      </c>
      <c r="N621" t="b">
        <v>1</v>
      </c>
      <c r="O621" t="b">
        <v>1</v>
      </c>
      <c r="P621" t="s">
        <v>33</v>
      </c>
      <c r="Q621">
        <f t="shared" si="38"/>
        <v>-140143</v>
      </c>
      <c r="R621">
        <f t="shared" si="39"/>
        <v>86.044753086419746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7">
        <f t="shared" si="36"/>
        <v>42559.208333333328</v>
      </c>
      <c r="L622">
        <v>1468299600</v>
      </c>
      <c r="M622" s="7">
        <f t="shared" si="37"/>
        <v>42563.208333333328</v>
      </c>
      <c r="N622" t="b">
        <v>0</v>
      </c>
      <c r="O622" t="b">
        <v>0</v>
      </c>
      <c r="P622" t="s">
        <v>122</v>
      </c>
      <c r="Q622">
        <f t="shared" si="38"/>
        <v>7225</v>
      </c>
      <c r="R622">
        <f t="shared" si="39"/>
        <v>90.0390625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7">
        <f t="shared" si="36"/>
        <v>42626.208333333328</v>
      </c>
      <c r="L623">
        <v>1474174800</v>
      </c>
      <c r="M623" s="7">
        <f t="shared" si="37"/>
        <v>42631.208333333328</v>
      </c>
      <c r="N623" t="b">
        <v>0</v>
      </c>
      <c r="O623" t="b">
        <v>0</v>
      </c>
      <c r="P623" t="s">
        <v>33</v>
      </c>
      <c r="Q623">
        <f t="shared" si="38"/>
        <v>133069</v>
      </c>
      <c r="R623">
        <f t="shared" si="39"/>
        <v>74.006063432835816</v>
      </c>
      <c r="S623" t="s">
        <v>2039</v>
      </c>
      <c r="T623" t="s">
        <v>2040</v>
      </c>
    </row>
    <row r="624" spans="1:20" hidden="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7">
        <f t="shared" si="36"/>
        <v>43205.208333333328</v>
      </c>
      <c r="L624">
        <v>1526014800</v>
      </c>
      <c r="M624" s="7">
        <f t="shared" si="37"/>
        <v>43231.208333333328</v>
      </c>
      <c r="N624" t="b">
        <v>0</v>
      </c>
      <c r="O624" t="b">
        <v>0</v>
      </c>
      <c r="P624" t="s">
        <v>60</v>
      </c>
      <c r="Q624">
        <f t="shared" si="38"/>
        <v>-183084</v>
      </c>
      <c r="R624">
        <f t="shared" si="39"/>
        <v>92.4375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7">
        <f t="shared" si="36"/>
        <v>42201.208333333328</v>
      </c>
      <c r="L625">
        <v>1437454800</v>
      </c>
      <c r="M625" s="7">
        <f t="shared" si="37"/>
        <v>42206.208333333328</v>
      </c>
      <c r="N625" t="b">
        <v>0</v>
      </c>
      <c r="O625" t="b">
        <v>0</v>
      </c>
      <c r="P625" t="s">
        <v>33</v>
      </c>
      <c r="Q625">
        <f t="shared" si="38"/>
        <v>56506</v>
      </c>
      <c r="R625">
        <f t="shared" si="39"/>
        <v>55.999257333828446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7">
        <f t="shared" si="36"/>
        <v>42029.25</v>
      </c>
      <c r="L626">
        <v>1422684000</v>
      </c>
      <c r="M626" s="7">
        <f t="shared" si="37"/>
        <v>42035.25</v>
      </c>
      <c r="N626" t="b">
        <v>0</v>
      </c>
      <c r="O626" t="b">
        <v>0</v>
      </c>
      <c r="P626" t="s">
        <v>122</v>
      </c>
      <c r="Q626">
        <f t="shared" si="38"/>
        <v>9149</v>
      </c>
      <c r="R626">
        <f t="shared" si="39"/>
        <v>32.983796296296298</v>
      </c>
      <c r="S626" t="s">
        <v>2054</v>
      </c>
      <c r="T626" t="s">
        <v>2055</v>
      </c>
    </row>
    <row r="627" spans="1:20" ht="31.5" hidden="1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7">
        <f t="shared" si="36"/>
        <v>43857.25</v>
      </c>
      <c r="L627">
        <v>1581314400</v>
      </c>
      <c r="M627" s="7">
        <f t="shared" si="37"/>
        <v>43871.25</v>
      </c>
      <c r="N627" t="b">
        <v>0</v>
      </c>
      <c r="O627" t="b">
        <v>0</v>
      </c>
      <c r="P627" t="s">
        <v>33</v>
      </c>
      <c r="Q627">
        <f t="shared" si="38"/>
        <v>-1697</v>
      </c>
      <c r="R627">
        <f t="shared" si="39"/>
        <v>93.596774193548384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7">
        <f t="shared" si="36"/>
        <v>40449.208333333336</v>
      </c>
      <c r="L628">
        <v>1286427600</v>
      </c>
      <c r="M628" s="7">
        <f t="shared" si="37"/>
        <v>40458.208333333336</v>
      </c>
      <c r="N628" t="b">
        <v>0</v>
      </c>
      <c r="O628" t="b">
        <v>1</v>
      </c>
      <c r="P628" t="s">
        <v>33</v>
      </c>
      <c r="Q628">
        <f t="shared" si="38"/>
        <v>6805</v>
      </c>
      <c r="R628">
        <f t="shared" si="39"/>
        <v>69.867724867724874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7">
        <f t="shared" si="36"/>
        <v>40345.208333333336</v>
      </c>
      <c r="L629">
        <v>1278738000</v>
      </c>
      <c r="M629" s="7">
        <f t="shared" si="37"/>
        <v>40369.208333333336</v>
      </c>
      <c r="N629" t="b">
        <v>1</v>
      </c>
      <c r="O629" t="b">
        <v>0</v>
      </c>
      <c r="P629" t="s">
        <v>17</v>
      </c>
      <c r="Q629">
        <f t="shared" si="38"/>
        <v>9508</v>
      </c>
      <c r="R629">
        <f t="shared" si="39"/>
        <v>72.129870129870127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7">
        <f t="shared" si="36"/>
        <v>40455.208333333336</v>
      </c>
      <c r="L630">
        <v>1286427600</v>
      </c>
      <c r="M630" s="7">
        <f t="shared" si="37"/>
        <v>40458.208333333336</v>
      </c>
      <c r="N630" t="b">
        <v>0</v>
      </c>
      <c r="O630" t="b">
        <v>0</v>
      </c>
      <c r="P630" t="s">
        <v>60</v>
      </c>
      <c r="Q630">
        <f t="shared" si="38"/>
        <v>984</v>
      </c>
      <c r="R630">
        <f t="shared" si="39"/>
        <v>30.041666666666668</v>
      </c>
      <c r="S630" t="s">
        <v>2035</v>
      </c>
      <c r="T630" t="s">
        <v>2045</v>
      </c>
    </row>
    <row r="631" spans="1:20" hidden="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7">
        <f t="shared" si="36"/>
        <v>42557.208333333328</v>
      </c>
      <c r="L631">
        <v>1467954000</v>
      </c>
      <c r="M631" s="7">
        <f t="shared" si="37"/>
        <v>42559.208333333328</v>
      </c>
      <c r="N631" t="b">
        <v>0</v>
      </c>
      <c r="O631" t="b">
        <v>1</v>
      </c>
      <c r="P631" t="s">
        <v>33</v>
      </c>
      <c r="Q631">
        <f t="shared" si="38"/>
        <v>-30424</v>
      </c>
      <c r="R631">
        <f t="shared" si="39"/>
        <v>73.968000000000004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7">
        <f t="shared" si="36"/>
        <v>43586.208333333328</v>
      </c>
      <c r="L632">
        <v>1557637200</v>
      </c>
      <c r="M632" s="7">
        <f t="shared" si="37"/>
        <v>43597.208333333328</v>
      </c>
      <c r="N632" t="b">
        <v>0</v>
      </c>
      <c r="O632" t="b">
        <v>1</v>
      </c>
      <c r="P632" t="s">
        <v>33</v>
      </c>
      <c r="Q632">
        <f t="shared" si="38"/>
        <v>-3527</v>
      </c>
      <c r="R632">
        <f t="shared" si="39"/>
        <v>68.65517241379311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7">
        <f t="shared" si="36"/>
        <v>43550.208333333328</v>
      </c>
      <c r="L633">
        <v>1553922000</v>
      </c>
      <c r="M633" s="7">
        <f t="shared" si="37"/>
        <v>43554.208333333328</v>
      </c>
      <c r="N633" t="b">
        <v>0</v>
      </c>
      <c r="O633" t="b">
        <v>0</v>
      </c>
      <c r="P633" t="s">
        <v>33</v>
      </c>
      <c r="Q633">
        <f t="shared" si="38"/>
        <v>124556</v>
      </c>
      <c r="R633">
        <f t="shared" si="39"/>
        <v>59.992164544564154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7">
        <f t="shared" si="36"/>
        <v>41945.208333333336</v>
      </c>
      <c r="L634">
        <v>1416463200</v>
      </c>
      <c r="M634" s="7">
        <f t="shared" si="37"/>
        <v>41963.25</v>
      </c>
      <c r="N634" t="b">
        <v>0</v>
      </c>
      <c r="O634" t="b">
        <v>0</v>
      </c>
      <c r="P634" t="s">
        <v>33</v>
      </c>
      <c r="Q634">
        <f t="shared" si="38"/>
        <v>-41198</v>
      </c>
      <c r="R634">
        <f t="shared" si="39"/>
        <v>111.15827338129496</v>
      </c>
      <c r="S634" t="s">
        <v>2039</v>
      </c>
      <c r="T634" t="s">
        <v>2040</v>
      </c>
    </row>
    <row r="635" spans="1:20" hidden="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7">
        <f t="shared" si="36"/>
        <v>42315.25</v>
      </c>
      <c r="L635">
        <v>1447221600</v>
      </c>
      <c r="M635" s="7">
        <f t="shared" si="37"/>
        <v>42319.25</v>
      </c>
      <c r="N635" t="b">
        <v>0</v>
      </c>
      <c r="O635" t="b">
        <v>0</v>
      </c>
      <c r="P635" t="s">
        <v>71</v>
      </c>
      <c r="Q635">
        <f t="shared" si="38"/>
        <v>-1131</v>
      </c>
      <c r="R635">
        <f t="shared" si="39"/>
        <v>53.038095238095238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7">
        <f t="shared" si="36"/>
        <v>42819.208333333328</v>
      </c>
      <c r="L636">
        <v>1491627600</v>
      </c>
      <c r="M636" s="7">
        <f t="shared" si="37"/>
        <v>42833.208333333328</v>
      </c>
      <c r="N636" t="b">
        <v>0</v>
      </c>
      <c r="O636" t="b">
        <v>0</v>
      </c>
      <c r="P636" t="s">
        <v>269</v>
      </c>
      <c r="Q636">
        <f t="shared" si="38"/>
        <v>-25376</v>
      </c>
      <c r="R636">
        <f t="shared" si="39"/>
        <v>55.985524728588658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7">
        <f t="shared" si="36"/>
        <v>41314.25</v>
      </c>
      <c r="L637">
        <v>1363150800</v>
      </c>
      <c r="M637" s="7">
        <f t="shared" si="37"/>
        <v>41346.208333333336</v>
      </c>
      <c r="N637" t="b">
        <v>0</v>
      </c>
      <c r="O637" t="b">
        <v>0</v>
      </c>
      <c r="P637" t="s">
        <v>269</v>
      </c>
      <c r="Q637">
        <f t="shared" si="38"/>
        <v>19590</v>
      </c>
      <c r="R637">
        <f t="shared" si="39"/>
        <v>69.986760812003524</v>
      </c>
      <c r="S637" t="s">
        <v>2041</v>
      </c>
      <c r="T637" t="s">
        <v>2060</v>
      </c>
    </row>
    <row r="638" spans="1:20" hidden="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7">
        <f t="shared" si="36"/>
        <v>40926.25</v>
      </c>
      <c r="L638">
        <v>1330754400</v>
      </c>
      <c r="M638" s="7">
        <f t="shared" si="37"/>
        <v>40971.25</v>
      </c>
      <c r="N638" t="b">
        <v>0</v>
      </c>
      <c r="O638" t="b">
        <v>1</v>
      </c>
      <c r="P638" t="s">
        <v>71</v>
      </c>
      <c r="Q638">
        <f t="shared" si="38"/>
        <v>-70109</v>
      </c>
      <c r="R638">
        <f t="shared" si="39"/>
        <v>48.998079877112133</v>
      </c>
      <c r="S638" t="s">
        <v>2041</v>
      </c>
      <c r="T638" t="s">
        <v>2049</v>
      </c>
    </row>
    <row r="639" spans="1:20" hidden="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7">
        <f t="shared" si="36"/>
        <v>42688.25</v>
      </c>
      <c r="L639">
        <v>1479794400</v>
      </c>
      <c r="M639" s="7">
        <f t="shared" si="37"/>
        <v>42696.25</v>
      </c>
      <c r="N639" t="b">
        <v>0</v>
      </c>
      <c r="O639" t="b">
        <v>0</v>
      </c>
      <c r="P639" t="s">
        <v>33</v>
      </c>
      <c r="Q639">
        <f t="shared" si="38"/>
        <v>-1750</v>
      </c>
      <c r="R639">
        <f t="shared" si="39"/>
        <v>103.84615384615384</v>
      </c>
      <c r="S639" t="s">
        <v>2039</v>
      </c>
      <c r="T639" t="s">
        <v>2040</v>
      </c>
    </row>
    <row r="640" spans="1:20" hidden="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7">
        <f t="shared" si="36"/>
        <v>40386.208333333336</v>
      </c>
      <c r="L640">
        <v>1281243600</v>
      </c>
      <c r="M640" s="7">
        <f t="shared" si="37"/>
        <v>40398.208333333336</v>
      </c>
      <c r="N640" t="b">
        <v>0</v>
      </c>
      <c r="O640" t="b">
        <v>1</v>
      </c>
      <c r="P640" t="s">
        <v>33</v>
      </c>
      <c r="Q640">
        <f t="shared" si="38"/>
        <v>-72282</v>
      </c>
      <c r="R640">
        <f t="shared" si="39"/>
        <v>99.127659574468083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7">
        <f t="shared" si="36"/>
        <v>43309.208333333328</v>
      </c>
      <c r="L641">
        <v>1532754000</v>
      </c>
      <c r="M641" s="7">
        <f t="shared" si="37"/>
        <v>43309.208333333328</v>
      </c>
      <c r="N641" t="b">
        <v>0</v>
      </c>
      <c r="O641" t="b">
        <v>1</v>
      </c>
      <c r="P641" t="s">
        <v>53</v>
      </c>
      <c r="Q641">
        <f t="shared" si="38"/>
        <v>-3768</v>
      </c>
      <c r="R641">
        <f t="shared" si="39"/>
        <v>107.37777777777778</v>
      </c>
      <c r="S641" t="s">
        <v>2041</v>
      </c>
      <c r="T641" t="s">
        <v>2044</v>
      </c>
    </row>
    <row r="642" spans="1:20" hidden="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7">
        <f t="shared" ref="K642:K705" si="40">(((J642/60)/60)/24)+DATE(1970,1,1)</f>
        <v>42387.25</v>
      </c>
      <c r="L642">
        <v>1453356000</v>
      </c>
      <c r="M642" s="7">
        <f t="shared" ref="M642:M705" si="41">(((L642/60)/60)/24)+DATE(1970,1,1)</f>
        <v>42390.25</v>
      </c>
      <c r="N642" t="b">
        <v>0</v>
      </c>
      <c r="O642" t="b">
        <v>0</v>
      </c>
      <c r="P642" t="s">
        <v>33</v>
      </c>
      <c r="Q642">
        <f t="shared" ref="Q642:Q705" si="42">E642-D642</f>
        <v>-100031</v>
      </c>
      <c r="R642">
        <f t="shared" ref="R642:R705" si="43">E642/G642</f>
        <v>76.922178988326849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7">
        <f t="shared" si="40"/>
        <v>42786.25</v>
      </c>
      <c r="L643">
        <v>1489986000</v>
      </c>
      <c r="M643" s="7">
        <f t="shared" si="41"/>
        <v>42814.208333333328</v>
      </c>
      <c r="N643" t="b">
        <v>0</v>
      </c>
      <c r="O643" t="b">
        <v>0</v>
      </c>
      <c r="P643" t="s">
        <v>33</v>
      </c>
      <c r="Q643">
        <f t="shared" si="42"/>
        <v>1877</v>
      </c>
      <c r="R643">
        <f t="shared" si="43"/>
        <v>58.128865979381445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7">
        <f t="shared" si="40"/>
        <v>43451.25</v>
      </c>
      <c r="L644">
        <v>1545804000</v>
      </c>
      <c r="M644" s="7">
        <f t="shared" si="41"/>
        <v>43460.25</v>
      </c>
      <c r="N644" t="b">
        <v>0</v>
      </c>
      <c r="O644" t="b">
        <v>0</v>
      </c>
      <c r="P644" t="s">
        <v>65</v>
      </c>
      <c r="Q644">
        <f t="shared" si="42"/>
        <v>4182</v>
      </c>
      <c r="R644">
        <f t="shared" si="43"/>
        <v>103.73643410852713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7">
        <f t="shared" si="40"/>
        <v>42795.25</v>
      </c>
      <c r="L645">
        <v>1489899600</v>
      </c>
      <c r="M645" s="7">
        <f t="shared" si="41"/>
        <v>42813.208333333328</v>
      </c>
      <c r="N645" t="b">
        <v>0</v>
      </c>
      <c r="O645" t="b">
        <v>0</v>
      </c>
      <c r="P645" t="s">
        <v>33</v>
      </c>
      <c r="Q645">
        <f t="shared" si="42"/>
        <v>18086</v>
      </c>
      <c r="R645">
        <f t="shared" si="43"/>
        <v>87.962666666666664</v>
      </c>
      <c r="S645" t="s">
        <v>2039</v>
      </c>
      <c r="T645" t="s">
        <v>2040</v>
      </c>
    </row>
    <row r="646" spans="1:20" hidden="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7">
        <f t="shared" si="40"/>
        <v>43452.25</v>
      </c>
      <c r="L646">
        <v>1546495200</v>
      </c>
      <c r="M646" s="7">
        <f t="shared" si="41"/>
        <v>43468.25</v>
      </c>
      <c r="N646" t="b">
        <v>0</v>
      </c>
      <c r="O646" t="b">
        <v>0</v>
      </c>
      <c r="P646" t="s">
        <v>33</v>
      </c>
      <c r="Q646">
        <f t="shared" si="42"/>
        <v>-87416</v>
      </c>
      <c r="R646">
        <f t="shared" si="43"/>
        <v>28</v>
      </c>
      <c r="S646" t="s">
        <v>2039</v>
      </c>
      <c r="T646" t="s">
        <v>2040</v>
      </c>
    </row>
    <row r="647" spans="1:20" hidden="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7">
        <f t="shared" si="40"/>
        <v>43369.208333333328</v>
      </c>
      <c r="L647">
        <v>1539752400</v>
      </c>
      <c r="M647" s="7">
        <f t="shared" si="41"/>
        <v>43390.208333333328</v>
      </c>
      <c r="N647" t="b">
        <v>0</v>
      </c>
      <c r="O647" t="b">
        <v>1</v>
      </c>
      <c r="P647" t="s">
        <v>23</v>
      </c>
      <c r="Q647">
        <f t="shared" si="42"/>
        <v>-13617</v>
      </c>
      <c r="R647">
        <f t="shared" si="43"/>
        <v>37.999361294443261</v>
      </c>
      <c r="S647" t="s">
        <v>2035</v>
      </c>
      <c r="T647" t="s">
        <v>2036</v>
      </c>
    </row>
    <row r="648" spans="1:20" hidden="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7">
        <f t="shared" si="40"/>
        <v>41346.208333333336</v>
      </c>
      <c r="L648">
        <v>1364101200</v>
      </c>
      <c r="M648" s="7">
        <f t="shared" si="41"/>
        <v>41357.208333333336</v>
      </c>
      <c r="N648" t="b">
        <v>0</v>
      </c>
      <c r="O648" t="b">
        <v>0</v>
      </c>
      <c r="P648" t="s">
        <v>89</v>
      </c>
      <c r="Q648">
        <f t="shared" si="42"/>
        <v>-11252</v>
      </c>
      <c r="R648">
        <f t="shared" si="43"/>
        <v>29.999313893653515</v>
      </c>
      <c r="S648" t="s">
        <v>2050</v>
      </c>
      <c r="T648" t="s">
        <v>2051</v>
      </c>
    </row>
    <row r="649" spans="1:20" hidden="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7">
        <f t="shared" si="40"/>
        <v>43199.208333333328</v>
      </c>
      <c r="L649">
        <v>1525323600</v>
      </c>
      <c r="M649" s="7">
        <f t="shared" si="41"/>
        <v>43223.208333333328</v>
      </c>
      <c r="N649" t="b">
        <v>0</v>
      </c>
      <c r="O649" t="b">
        <v>0</v>
      </c>
      <c r="P649" t="s">
        <v>206</v>
      </c>
      <c r="Q649">
        <f t="shared" si="42"/>
        <v>-2637</v>
      </c>
      <c r="R649">
        <f t="shared" si="43"/>
        <v>103.5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7">
        <f t="shared" si="40"/>
        <v>42922.208333333328</v>
      </c>
      <c r="L650">
        <v>1500872400</v>
      </c>
      <c r="M650" s="7">
        <f t="shared" si="41"/>
        <v>42940.208333333328</v>
      </c>
      <c r="N650" t="b">
        <v>1</v>
      </c>
      <c r="O650" t="b">
        <v>0</v>
      </c>
      <c r="P650" t="s">
        <v>17</v>
      </c>
      <c r="Q650">
        <f t="shared" si="42"/>
        <v>-36426</v>
      </c>
      <c r="R650">
        <f t="shared" si="43"/>
        <v>85.994467496542185</v>
      </c>
      <c r="S650" t="s">
        <v>2033</v>
      </c>
      <c r="T650" t="s">
        <v>2034</v>
      </c>
    </row>
    <row r="651" spans="1:20" hidden="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7">
        <f t="shared" si="40"/>
        <v>40471.208333333336</v>
      </c>
      <c r="L651">
        <v>1288501200</v>
      </c>
      <c r="M651" s="7">
        <f t="shared" si="41"/>
        <v>40482.208333333336</v>
      </c>
      <c r="N651" t="b">
        <v>1</v>
      </c>
      <c r="O651" t="b">
        <v>1</v>
      </c>
      <c r="P651" t="s">
        <v>33</v>
      </c>
      <c r="Q651">
        <f t="shared" si="42"/>
        <v>-62697</v>
      </c>
      <c r="R651">
        <f t="shared" si="43"/>
        <v>98.011627906976742</v>
      </c>
      <c r="S651" t="s">
        <v>2039</v>
      </c>
      <c r="T651" t="s">
        <v>2040</v>
      </c>
    </row>
    <row r="652" spans="1:20" hidden="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7">
        <f t="shared" si="40"/>
        <v>41828.208333333336</v>
      </c>
      <c r="L652">
        <v>1407128400</v>
      </c>
      <c r="M652" s="7">
        <f t="shared" si="41"/>
        <v>41855.208333333336</v>
      </c>
      <c r="N652" t="b">
        <v>0</v>
      </c>
      <c r="O652" t="b">
        <v>0</v>
      </c>
      <c r="P652" t="s">
        <v>159</v>
      </c>
      <c r="Q652">
        <f t="shared" si="42"/>
        <v>-98</v>
      </c>
      <c r="R652">
        <f t="shared" si="43"/>
        <v>2</v>
      </c>
      <c r="S652" t="s">
        <v>2035</v>
      </c>
      <c r="T652" t="s">
        <v>2058</v>
      </c>
    </row>
    <row r="653" spans="1:20" hidden="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7">
        <f t="shared" si="40"/>
        <v>41692.25</v>
      </c>
      <c r="L653">
        <v>1394344800</v>
      </c>
      <c r="M653" s="7">
        <f t="shared" si="41"/>
        <v>41707.25</v>
      </c>
      <c r="N653" t="b">
        <v>0</v>
      </c>
      <c r="O653" t="b">
        <v>0</v>
      </c>
      <c r="P653" t="s">
        <v>100</v>
      </c>
      <c r="Q653">
        <f t="shared" si="42"/>
        <v>-22661</v>
      </c>
      <c r="R653">
        <f t="shared" si="43"/>
        <v>44.994570837642193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7">
        <f t="shared" si="40"/>
        <v>42587.208333333328</v>
      </c>
      <c r="L654">
        <v>1474088400</v>
      </c>
      <c r="M654" s="7">
        <f t="shared" si="41"/>
        <v>42630.208333333328</v>
      </c>
      <c r="N654" t="b">
        <v>0</v>
      </c>
      <c r="O654" t="b">
        <v>0</v>
      </c>
      <c r="P654" t="s">
        <v>28</v>
      </c>
      <c r="Q654">
        <f t="shared" si="42"/>
        <v>2684</v>
      </c>
      <c r="R654">
        <f t="shared" si="43"/>
        <v>31.012224938875306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7">
        <f t="shared" si="40"/>
        <v>42468.208333333328</v>
      </c>
      <c r="L655">
        <v>1460264400</v>
      </c>
      <c r="M655" s="7">
        <f t="shared" si="41"/>
        <v>42470.208333333328</v>
      </c>
      <c r="N655" t="b">
        <v>0</v>
      </c>
      <c r="O655" t="b">
        <v>0</v>
      </c>
      <c r="P655" t="s">
        <v>28</v>
      </c>
      <c r="Q655">
        <f t="shared" si="42"/>
        <v>13433</v>
      </c>
      <c r="R655">
        <f t="shared" si="43"/>
        <v>59.970085470085472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7">
        <f t="shared" si="40"/>
        <v>42240.208333333328</v>
      </c>
      <c r="L656">
        <v>1440824400</v>
      </c>
      <c r="M656" s="7">
        <f t="shared" si="41"/>
        <v>42245.208333333328</v>
      </c>
      <c r="N656" t="b">
        <v>0</v>
      </c>
      <c r="O656" t="b">
        <v>0</v>
      </c>
      <c r="P656" t="s">
        <v>148</v>
      </c>
      <c r="Q656">
        <f t="shared" si="42"/>
        <v>142936</v>
      </c>
      <c r="R656">
        <f t="shared" si="43"/>
        <v>58.9973474801061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7">
        <f t="shared" si="40"/>
        <v>42796.25</v>
      </c>
      <c r="L657">
        <v>1489554000</v>
      </c>
      <c r="M657" s="7">
        <f t="shared" si="41"/>
        <v>42809.208333333328</v>
      </c>
      <c r="N657" t="b">
        <v>1</v>
      </c>
      <c r="O657" t="b">
        <v>0</v>
      </c>
      <c r="P657" t="s">
        <v>122</v>
      </c>
      <c r="Q657">
        <f t="shared" si="42"/>
        <v>6312</v>
      </c>
      <c r="R657">
        <f t="shared" si="43"/>
        <v>50.045454545454547</v>
      </c>
      <c r="S657" t="s">
        <v>2054</v>
      </c>
      <c r="T657" t="s">
        <v>2055</v>
      </c>
    </row>
    <row r="658" spans="1:20" ht="31.5" hidden="1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7">
        <f t="shared" si="40"/>
        <v>43097.25</v>
      </c>
      <c r="L658">
        <v>1514872800</v>
      </c>
      <c r="M658" s="7">
        <f t="shared" si="41"/>
        <v>43102.25</v>
      </c>
      <c r="N658" t="b">
        <v>0</v>
      </c>
      <c r="O658" t="b">
        <v>0</v>
      </c>
      <c r="P658" t="s">
        <v>17</v>
      </c>
      <c r="Q658">
        <f t="shared" si="42"/>
        <v>-68521</v>
      </c>
      <c r="R658">
        <f t="shared" si="43"/>
        <v>98.966269841269835</v>
      </c>
      <c r="S658" t="s">
        <v>2033</v>
      </c>
      <c r="T658" t="s">
        <v>2034</v>
      </c>
    </row>
    <row r="659" spans="1:20" hidden="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7">
        <f t="shared" si="40"/>
        <v>43096.25</v>
      </c>
      <c r="L659">
        <v>1515736800</v>
      </c>
      <c r="M659" s="7">
        <f t="shared" si="41"/>
        <v>43112.25</v>
      </c>
      <c r="N659" t="b">
        <v>0</v>
      </c>
      <c r="O659" t="b">
        <v>0</v>
      </c>
      <c r="P659" t="s">
        <v>474</v>
      </c>
      <c r="Q659">
        <f t="shared" si="42"/>
        <v>-9176</v>
      </c>
      <c r="R659">
        <f t="shared" si="43"/>
        <v>58.857142857142854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7">
        <f t="shared" si="40"/>
        <v>42246.208333333328</v>
      </c>
      <c r="L660">
        <v>1442898000</v>
      </c>
      <c r="M660" s="7">
        <f t="shared" si="41"/>
        <v>42269.208333333328</v>
      </c>
      <c r="N660" t="b">
        <v>0</v>
      </c>
      <c r="O660" t="b">
        <v>0</v>
      </c>
      <c r="P660" t="s">
        <v>23</v>
      </c>
      <c r="Q660">
        <f t="shared" si="42"/>
        <v>-21006</v>
      </c>
      <c r="R660">
        <f t="shared" si="43"/>
        <v>81.010256410256417</v>
      </c>
      <c r="S660" t="s">
        <v>2035</v>
      </c>
      <c r="T660" t="s">
        <v>2036</v>
      </c>
    </row>
    <row r="661" spans="1:20" hidden="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7">
        <f t="shared" si="40"/>
        <v>40570.25</v>
      </c>
      <c r="L661">
        <v>1296194400</v>
      </c>
      <c r="M661" s="7">
        <f t="shared" si="41"/>
        <v>40571.25</v>
      </c>
      <c r="N661" t="b">
        <v>0</v>
      </c>
      <c r="O661" t="b">
        <v>0</v>
      </c>
      <c r="P661" t="s">
        <v>42</v>
      </c>
      <c r="Q661">
        <f t="shared" si="42"/>
        <v>-63690</v>
      </c>
      <c r="R661">
        <f t="shared" si="43"/>
        <v>76.013333333333335</v>
      </c>
      <c r="S661" t="s">
        <v>2041</v>
      </c>
      <c r="T661" t="s">
        <v>2042</v>
      </c>
    </row>
    <row r="662" spans="1:20" hidden="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7">
        <f t="shared" si="40"/>
        <v>42237.208333333328</v>
      </c>
      <c r="L662">
        <v>1440910800</v>
      </c>
      <c r="M662" s="7">
        <f t="shared" si="41"/>
        <v>42246.208333333328</v>
      </c>
      <c r="N662" t="b">
        <v>1</v>
      </c>
      <c r="O662" t="b">
        <v>0</v>
      </c>
      <c r="P662" t="s">
        <v>33</v>
      </c>
      <c r="Q662">
        <f t="shared" si="42"/>
        <v>-1662</v>
      </c>
      <c r="R662">
        <f t="shared" si="43"/>
        <v>96.597402597402592</v>
      </c>
      <c r="S662" t="s">
        <v>2039</v>
      </c>
      <c r="T662" t="s">
        <v>2040</v>
      </c>
    </row>
    <row r="663" spans="1:20" hidden="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7">
        <f t="shared" si="40"/>
        <v>40996.208333333336</v>
      </c>
      <c r="L663">
        <v>1335502800</v>
      </c>
      <c r="M663" s="7">
        <f t="shared" si="41"/>
        <v>41026.208333333336</v>
      </c>
      <c r="N663" t="b">
        <v>0</v>
      </c>
      <c r="O663" t="b">
        <v>0</v>
      </c>
      <c r="P663" t="s">
        <v>159</v>
      </c>
      <c r="Q663">
        <f t="shared" si="42"/>
        <v>-48928</v>
      </c>
      <c r="R663">
        <f t="shared" si="43"/>
        <v>76.957446808510639</v>
      </c>
      <c r="S663" t="s">
        <v>2035</v>
      </c>
      <c r="T663" t="s">
        <v>2058</v>
      </c>
    </row>
    <row r="664" spans="1:20" hidden="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7">
        <f t="shared" si="40"/>
        <v>43443.25</v>
      </c>
      <c r="L664">
        <v>1544680800</v>
      </c>
      <c r="M664" s="7">
        <f t="shared" si="41"/>
        <v>43447.25</v>
      </c>
      <c r="N664" t="b">
        <v>0</v>
      </c>
      <c r="O664" t="b">
        <v>0</v>
      </c>
      <c r="P664" t="s">
        <v>33</v>
      </c>
      <c r="Q664">
        <f t="shared" si="42"/>
        <v>-194</v>
      </c>
      <c r="R664">
        <f t="shared" si="43"/>
        <v>67.984732824427482</v>
      </c>
      <c r="S664" t="s">
        <v>2039</v>
      </c>
      <c r="T664" t="s">
        <v>2040</v>
      </c>
    </row>
    <row r="665" spans="1:20" hidden="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7">
        <f t="shared" si="40"/>
        <v>40458.208333333336</v>
      </c>
      <c r="L665">
        <v>1288414800</v>
      </c>
      <c r="M665" s="7">
        <f t="shared" si="41"/>
        <v>40481.208333333336</v>
      </c>
      <c r="N665" t="b">
        <v>0</v>
      </c>
      <c r="O665" t="b">
        <v>0</v>
      </c>
      <c r="P665" t="s">
        <v>33</v>
      </c>
      <c r="Q665">
        <f t="shared" si="42"/>
        <v>-2276</v>
      </c>
      <c r="R665">
        <f t="shared" si="43"/>
        <v>88.781609195402297</v>
      </c>
      <c r="S665" t="s">
        <v>2039</v>
      </c>
      <c r="T665" t="s">
        <v>2040</v>
      </c>
    </row>
    <row r="666" spans="1:20" hidden="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7">
        <f t="shared" si="40"/>
        <v>40959.25</v>
      </c>
      <c r="L666">
        <v>1330581600</v>
      </c>
      <c r="M666" s="7">
        <f t="shared" si="41"/>
        <v>40969.25</v>
      </c>
      <c r="N666" t="b">
        <v>0</v>
      </c>
      <c r="O666" t="b">
        <v>0</v>
      </c>
      <c r="P666" t="s">
        <v>159</v>
      </c>
      <c r="Q666">
        <f t="shared" si="42"/>
        <v>-52829</v>
      </c>
      <c r="R666">
        <f t="shared" si="43"/>
        <v>24.99623706491063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7">
        <f t="shared" si="40"/>
        <v>40733.208333333336</v>
      </c>
      <c r="L667">
        <v>1311397200</v>
      </c>
      <c r="M667" s="7">
        <f t="shared" si="41"/>
        <v>40747.208333333336</v>
      </c>
      <c r="N667" t="b">
        <v>0</v>
      </c>
      <c r="O667" t="b">
        <v>1</v>
      </c>
      <c r="P667" t="s">
        <v>42</v>
      </c>
      <c r="Q667">
        <f t="shared" si="42"/>
        <v>7119</v>
      </c>
      <c r="R667">
        <f t="shared" si="43"/>
        <v>44.922794117647058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7">
        <f t="shared" si="40"/>
        <v>41516.208333333336</v>
      </c>
      <c r="L668">
        <v>1378357200</v>
      </c>
      <c r="M668" s="7">
        <f t="shared" si="41"/>
        <v>41522.208333333336</v>
      </c>
      <c r="N668" t="b">
        <v>0</v>
      </c>
      <c r="O668" t="b">
        <v>1</v>
      </c>
      <c r="P668" t="s">
        <v>33</v>
      </c>
      <c r="Q668">
        <f t="shared" si="42"/>
        <v>-1115</v>
      </c>
      <c r="R668">
        <f t="shared" si="43"/>
        <v>79.400000000000006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7">
        <f t="shared" si="40"/>
        <v>41892.208333333336</v>
      </c>
      <c r="L669">
        <v>1411102800</v>
      </c>
      <c r="M669" s="7">
        <f t="shared" si="41"/>
        <v>41901.208333333336</v>
      </c>
      <c r="N669" t="b">
        <v>0</v>
      </c>
      <c r="O669" t="b">
        <v>0</v>
      </c>
      <c r="P669" t="s">
        <v>1029</v>
      </c>
      <c r="Q669">
        <f t="shared" si="42"/>
        <v>5255</v>
      </c>
      <c r="R669">
        <f t="shared" si="43"/>
        <v>29.009546539379475</v>
      </c>
      <c r="S669" t="s">
        <v>2064</v>
      </c>
      <c r="T669" t="s">
        <v>2065</v>
      </c>
    </row>
    <row r="670" spans="1:20" ht="31.5" hidden="1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7">
        <f t="shared" si="40"/>
        <v>41122.208333333336</v>
      </c>
      <c r="L670">
        <v>1344834000</v>
      </c>
      <c r="M670" s="7">
        <f t="shared" si="41"/>
        <v>41134.208333333336</v>
      </c>
      <c r="N670" t="b">
        <v>0</v>
      </c>
      <c r="O670" t="b">
        <v>0</v>
      </c>
      <c r="P670" t="s">
        <v>33</v>
      </c>
      <c r="Q670">
        <f t="shared" si="42"/>
        <v>-21907</v>
      </c>
      <c r="R670">
        <f t="shared" si="43"/>
        <v>73.59210526315789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7">
        <f t="shared" si="40"/>
        <v>42912.208333333328</v>
      </c>
      <c r="L671">
        <v>1499230800</v>
      </c>
      <c r="M671" s="7">
        <f t="shared" si="41"/>
        <v>42921.208333333328</v>
      </c>
      <c r="N671" t="b">
        <v>0</v>
      </c>
      <c r="O671" t="b">
        <v>0</v>
      </c>
      <c r="P671" t="s">
        <v>33</v>
      </c>
      <c r="Q671">
        <f t="shared" si="42"/>
        <v>126220</v>
      </c>
      <c r="R671">
        <f t="shared" si="43"/>
        <v>107.97038864898211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7">
        <f t="shared" si="40"/>
        <v>42425.25</v>
      </c>
      <c r="L672">
        <v>1457416800</v>
      </c>
      <c r="M672" s="7">
        <f t="shared" si="41"/>
        <v>42437.25</v>
      </c>
      <c r="N672" t="b">
        <v>0</v>
      </c>
      <c r="O672" t="b">
        <v>0</v>
      </c>
      <c r="P672" t="s">
        <v>60</v>
      </c>
      <c r="Q672">
        <f t="shared" si="42"/>
        <v>59755</v>
      </c>
      <c r="R672">
        <f t="shared" si="43"/>
        <v>68.987284287011803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7">
        <f t="shared" si="40"/>
        <v>40390.208333333336</v>
      </c>
      <c r="L673">
        <v>1280898000</v>
      </c>
      <c r="M673" s="7">
        <f t="shared" si="41"/>
        <v>40394.208333333336</v>
      </c>
      <c r="N673" t="b">
        <v>0</v>
      </c>
      <c r="O673" t="b">
        <v>1</v>
      </c>
      <c r="P673" t="s">
        <v>33</v>
      </c>
      <c r="Q673">
        <f t="shared" si="42"/>
        <v>21527</v>
      </c>
      <c r="R673">
        <f t="shared" si="43"/>
        <v>111.02236719478098</v>
      </c>
      <c r="S673" t="s">
        <v>2039</v>
      </c>
      <c r="T673" t="s">
        <v>2040</v>
      </c>
    </row>
    <row r="674" spans="1:20" hidden="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7">
        <f t="shared" si="40"/>
        <v>43180.208333333328</v>
      </c>
      <c r="L674">
        <v>1522472400</v>
      </c>
      <c r="M674" s="7">
        <f t="shared" si="41"/>
        <v>43190.208333333328</v>
      </c>
      <c r="N674" t="b">
        <v>0</v>
      </c>
      <c r="O674" t="b">
        <v>0</v>
      </c>
      <c r="P674" t="s">
        <v>33</v>
      </c>
      <c r="Q674">
        <f t="shared" si="42"/>
        <v>-87211</v>
      </c>
      <c r="R674">
        <f t="shared" si="43"/>
        <v>24.997515808491418</v>
      </c>
      <c r="S674" t="s">
        <v>2039</v>
      </c>
      <c r="T674" t="s">
        <v>2040</v>
      </c>
    </row>
    <row r="675" spans="1:20" hidden="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7">
        <f t="shared" si="40"/>
        <v>42475.208333333328</v>
      </c>
      <c r="L675">
        <v>1462510800</v>
      </c>
      <c r="M675" s="7">
        <f t="shared" si="41"/>
        <v>42496.208333333328</v>
      </c>
      <c r="N675" t="b">
        <v>0</v>
      </c>
      <c r="O675" t="b">
        <v>0</v>
      </c>
      <c r="P675" t="s">
        <v>60</v>
      </c>
      <c r="Q675">
        <f t="shared" si="42"/>
        <v>-3155</v>
      </c>
      <c r="R675">
        <f t="shared" si="43"/>
        <v>42.155172413793103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7">
        <f t="shared" si="40"/>
        <v>40774.208333333336</v>
      </c>
      <c r="L676">
        <v>1317790800</v>
      </c>
      <c r="M676" s="7">
        <f t="shared" si="41"/>
        <v>40821.208333333336</v>
      </c>
      <c r="N676" t="b">
        <v>0</v>
      </c>
      <c r="O676" t="b">
        <v>0</v>
      </c>
      <c r="P676" t="s">
        <v>122</v>
      </c>
      <c r="Q676">
        <f t="shared" si="42"/>
        <v>-113450</v>
      </c>
      <c r="R676">
        <f t="shared" si="43"/>
        <v>47.003284072249592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7">
        <f t="shared" si="40"/>
        <v>43719.208333333328</v>
      </c>
      <c r="L677">
        <v>1568782800</v>
      </c>
      <c r="M677" s="7">
        <f t="shared" si="41"/>
        <v>43726.208333333328</v>
      </c>
      <c r="N677" t="b">
        <v>0</v>
      </c>
      <c r="O677" t="b">
        <v>0</v>
      </c>
      <c r="P677" t="s">
        <v>1029</v>
      </c>
      <c r="Q677">
        <f t="shared" si="42"/>
        <v>2229</v>
      </c>
      <c r="R677">
        <f t="shared" si="43"/>
        <v>36.0392749244713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7">
        <f t="shared" si="40"/>
        <v>41178.208333333336</v>
      </c>
      <c r="L678">
        <v>1349413200</v>
      </c>
      <c r="M678" s="7">
        <f t="shared" si="41"/>
        <v>41187.208333333336</v>
      </c>
      <c r="N678" t="b">
        <v>0</v>
      </c>
      <c r="O678" t="b">
        <v>0</v>
      </c>
      <c r="P678" t="s">
        <v>122</v>
      </c>
      <c r="Q678">
        <f t="shared" si="42"/>
        <v>55914</v>
      </c>
      <c r="R678">
        <f t="shared" si="43"/>
        <v>101.03760683760684</v>
      </c>
      <c r="S678" t="s">
        <v>2054</v>
      </c>
      <c r="T678" t="s">
        <v>2055</v>
      </c>
    </row>
    <row r="679" spans="1:20" hidden="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7">
        <f t="shared" si="40"/>
        <v>42561.208333333328</v>
      </c>
      <c r="L679">
        <v>1472446800</v>
      </c>
      <c r="M679" s="7">
        <f t="shared" si="41"/>
        <v>42611.208333333328</v>
      </c>
      <c r="N679" t="b">
        <v>0</v>
      </c>
      <c r="O679" t="b">
        <v>0</v>
      </c>
      <c r="P679" t="s">
        <v>119</v>
      </c>
      <c r="Q679">
        <f t="shared" si="42"/>
        <v>-868</v>
      </c>
      <c r="R679">
        <f t="shared" si="43"/>
        <v>39.927927927927925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7">
        <f t="shared" si="40"/>
        <v>43484.25</v>
      </c>
      <c r="L680">
        <v>1548050400</v>
      </c>
      <c r="M680" s="7">
        <f t="shared" si="41"/>
        <v>43486.25</v>
      </c>
      <c r="N680" t="b">
        <v>0</v>
      </c>
      <c r="O680" t="b">
        <v>0</v>
      </c>
      <c r="P680" t="s">
        <v>53</v>
      </c>
      <c r="Q680">
        <f t="shared" si="42"/>
        <v>-81621</v>
      </c>
      <c r="R680">
        <f t="shared" si="43"/>
        <v>83.158139534883716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7">
        <f t="shared" si="40"/>
        <v>43756.208333333328</v>
      </c>
      <c r="L681">
        <v>1571806800</v>
      </c>
      <c r="M681" s="7">
        <f t="shared" si="41"/>
        <v>43761.208333333328</v>
      </c>
      <c r="N681" t="b">
        <v>0</v>
      </c>
      <c r="O681" t="b">
        <v>1</v>
      </c>
      <c r="P681" t="s">
        <v>17</v>
      </c>
      <c r="Q681">
        <f t="shared" si="42"/>
        <v>13111</v>
      </c>
      <c r="R681">
        <f t="shared" si="43"/>
        <v>39.97520661157025</v>
      </c>
      <c r="S681" t="s">
        <v>2033</v>
      </c>
      <c r="T681" t="s">
        <v>2034</v>
      </c>
    </row>
    <row r="682" spans="1:20" ht="31.5" hidden="1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7">
        <f t="shared" si="40"/>
        <v>43813.25</v>
      </c>
      <c r="L682">
        <v>1576476000</v>
      </c>
      <c r="M682" s="7">
        <f t="shared" si="41"/>
        <v>43815.25</v>
      </c>
      <c r="N682" t="b">
        <v>0</v>
      </c>
      <c r="O682" t="b">
        <v>1</v>
      </c>
      <c r="P682" t="s">
        <v>292</v>
      </c>
      <c r="Q682">
        <f t="shared" si="42"/>
        <v>-3778</v>
      </c>
      <c r="R682">
        <f t="shared" si="43"/>
        <v>47.993908629441627</v>
      </c>
      <c r="S682" t="s">
        <v>2050</v>
      </c>
      <c r="T682" t="s">
        <v>2061</v>
      </c>
    </row>
    <row r="683" spans="1:20" ht="31.5" hidden="1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7">
        <f t="shared" si="40"/>
        <v>40898.25</v>
      </c>
      <c r="L683">
        <v>1324965600</v>
      </c>
      <c r="M683" s="7">
        <f t="shared" si="41"/>
        <v>40904.25</v>
      </c>
      <c r="N683" t="b">
        <v>0</v>
      </c>
      <c r="O683" t="b">
        <v>0</v>
      </c>
      <c r="P683" t="s">
        <v>33</v>
      </c>
      <c r="Q683">
        <f t="shared" si="42"/>
        <v>-25063</v>
      </c>
      <c r="R683">
        <f t="shared" si="43"/>
        <v>95.978877489438744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7">
        <f t="shared" si="40"/>
        <v>41619.25</v>
      </c>
      <c r="L684">
        <v>1387519200</v>
      </c>
      <c r="M684" s="7">
        <f t="shared" si="41"/>
        <v>41628.25</v>
      </c>
      <c r="N684" t="b">
        <v>0</v>
      </c>
      <c r="O684" t="b">
        <v>0</v>
      </c>
      <c r="P684" t="s">
        <v>33</v>
      </c>
      <c r="Q684">
        <f t="shared" si="42"/>
        <v>2709</v>
      </c>
      <c r="R684">
        <f t="shared" si="43"/>
        <v>78.728155339805824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7">
        <f t="shared" si="40"/>
        <v>43359.208333333328</v>
      </c>
      <c r="L685">
        <v>1537246800</v>
      </c>
      <c r="M685" s="7">
        <f t="shared" si="41"/>
        <v>43361.208333333328</v>
      </c>
      <c r="N685" t="b">
        <v>0</v>
      </c>
      <c r="O685" t="b">
        <v>0</v>
      </c>
      <c r="P685" t="s">
        <v>33</v>
      </c>
      <c r="Q685">
        <f t="shared" si="42"/>
        <v>5944</v>
      </c>
      <c r="R685">
        <f t="shared" si="43"/>
        <v>56.081632653061227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7">
        <f t="shared" si="40"/>
        <v>40358.208333333336</v>
      </c>
      <c r="L686">
        <v>1279515600</v>
      </c>
      <c r="M686" s="7">
        <f t="shared" si="41"/>
        <v>40378.208333333336</v>
      </c>
      <c r="N686" t="b">
        <v>0</v>
      </c>
      <c r="O686" t="b">
        <v>0</v>
      </c>
      <c r="P686" t="s">
        <v>68</v>
      </c>
      <c r="Q686">
        <f t="shared" si="42"/>
        <v>6200</v>
      </c>
      <c r="R686">
        <f t="shared" si="43"/>
        <v>69.090909090909093</v>
      </c>
      <c r="S686" t="s">
        <v>2047</v>
      </c>
      <c r="T686" t="s">
        <v>2048</v>
      </c>
    </row>
    <row r="687" spans="1:20" hidden="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7">
        <f t="shared" si="40"/>
        <v>42239.208333333328</v>
      </c>
      <c r="L687">
        <v>1442379600</v>
      </c>
      <c r="M687" s="7">
        <f t="shared" si="41"/>
        <v>42263.208333333328</v>
      </c>
      <c r="N687" t="b">
        <v>0</v>
      </c>
      <c r="O687" t="b">
        <v>0</v>
      </c>
      <c r="P687" t="s">
        <v>33</v>
      </c>
      <c r="Q687">
        <f t="shared" si="42"/>
        <v>-45499</v>
      </c>
      <c r="R687">
        <f t="shared" si="43"/>
        <v>102.05291576673866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7">
        <f t="shared" si="40"/>
        <v>43186.208333333328</v>
      </c>
      <c r="L688">
        <v>1523077200</v>
      </c>
      <c r="M688" s="7">
        <f t="shared" si="41"/>
        <v>43197.208333333328</v>
      </c>
      <c r="N688" t="b">
        <v>0</v>
      </c>
      <c r="O688" t="b">
        <v>0</v>
      </c>
      <c r="P688" t="s">
        <v>65</v>
      </c>
      <c r="Q688">
        <f t="shared" si="42"/>
        <v>6881</v>
      </c>
      <c r="R688">
        <f t="shared" si="43"/>
        <v>107.32089552238806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7">
        <f t="shared" si="40"/>
        <v>42806.25</v>
      </c>
      <c r="L689">
        <v>1489554000</v>
      </c>
      <c r="M689" s="7">
        <f t="shared" si="41"/>
        <v>42809.208333333328</v>
      </c>
      <c r="N689" t="b">
        <v>0</v>
      </c>
      <c r="O689" t="b">
        <v>0</v>
      </c>
      <c r="P689" t="s">
        <v>33</v>
      </c>
      <c r="Q689">
        <f t="shared" si="42"/>
        <v>12480</v>
      </c>
      <c r="R689">
        <f t="shared" si="43"/>
        <v>51.970260223048328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7">
        <f t="shared" si="40"/>
        <v>43475.25</v>
      </c>
      <c r="L690">
        <v>1548482400</v>
      </c>
      <c r="M690" s="7">
        <f t="shared" si="41"/>
        <v>43491.25</v>
      </c>
      <c r="N690" t="b">
        <v>0</v>
      </c>
      <c r="O690" t="b">
        <v>1</v>
      </c>
      <c r="P690" t="s">
        <v>269</v>
      </c>
      <c r="Q690">
        <f t="shared" si="42"/>
        <v>9549</v>
      </c>
      <c r="R690">
        <f t="shared" si="43"/>
        <v>71.137142857142862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7">
        <f t="shared" si="40"/>
        <v>41576.208333333336</v>
      </c>
      <c r="L691">
        <v>1384063200</v>
      </c>
      <c r="M691" s="7">
        <f t="shared" si="41"/>
        <v>41588.25</v>
      </c>
      <c r="N691" t="b">
        <v>0</v>
      </c>
      <c r="O691" t="b">
        <v>0</v>
      </c>
      <c r="P691" t="s">
        <v>28</v>
      </c>
      <c r="Q691">
        <f t="shared" si="42"/>
        <v>48</v>
      </c>
      <c r="R691">
        <f t="shared" si="43"/>
        <v>106.49275362318841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7">
        <f t="shared" si="40"/>
        <v>40874.25</v>
      </c>
      <c r="L692">
        <v>1322892000</v>
      </c>
      <c r="M692" s="7">
        <f t="shared" si="41"/>
        <v>40880.25</v>
      </c>
      <c r="N692" t="b">
        <v>0</v>
      </c>
      <c r="O692" t="b">
        <v>1</v>
      </c>
      <c r="P692" t="s">
        <v>42</v>
      </c>
      <c r="Q692">
        <f t="shared" si="42"/>
        <v>4558</v>
      </c>
      <c r="R692">
        <f t="shared" si="43"/>
        <v>42.93684210526316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7">
        <f t="shared" si="40"/>
        <v>41185.208333333336</v>
      </c>
      <c r="L693">
        <v>1350709200</v>
      </c>
      <c r="M693" s="7">
        <f t="shared" si="41"/>
        <v>41202.208333333336</v>
      </c>
      <c r="N693" t="b">
        <v>1</v>
      </c>
      <c r="O693" t="b">
        <v>1</v>
      </c>
      <c r="P693" t="s">
        <v>42</v>
      </c>
      <c r="Q693">
        <f t="shared" si="42"/>
        <v>2119</v>
      </c>
      <c r="R693">
        <f t="shared" si="43"/>
        <v>30.037974683544302</v>
      </c>
      <c r="S693" t="s">
        <v>2041</v>
      </c>
      <c r="T693" t="s">
        <v>2042</v>
      </c>
    </row>
    <row r="694" spans="1:20" hidden="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7">
        <f t="shared" si="40"/>
        <v>43655.208333333328</v>
      </c>
      <c r="L694">
        <v>1564203600</v>
      </c>
      <c r="M694" s="7">
        <f t="shared" si="41"/>
        <v>43673.208333333328</v>
      </c>
      <c r="N694" t="b">
        <v>0</v>
      </c>
      <c r="O694" t="b">
        <v>0</v>
      </c>
      <c r="P694" t="s">
        <v>23</v>
      </c>
      <c r="Q694">
        <f t="shared" si="42"/>
        <v>-562</v>
      </c>
      <c r="R694">
        <f t="shared" si="43"/>
        <v>70.623376623376629</v>
      </c>
      <c r="S694" t="s">
        <v>2035</v>
      </c>
      <c r="T694" t="s">
        <v>2036</v>
      </c>
    </row>
    <row r="695" spans="1:20" ht="31.5" hidden="1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7">
        <f t="shared" si="40"/>
        <v>43025.208333333328</v>
      </c>
      <c r="L695">
        <v>1509685200</v>
      </c>
      <c r="M695" s="7">
        <f t="shared" si="41"/>
        <v>43042.208333333328</v>
      </c>
      <c r="N695" t="b">
        <v>0</v>
      </c>
      <c r="O695" t="b">
        <v>0</v>
      </c>
      <c r="P695" t="s">
        <v>33</v>
      </c>
      <c r="Q695">
        <f t="shared" si="42"/>
        <v>-65004</v>
      </c>
      <c r="R695">
        <f t="shared" si="43"/>
        <v>66.016018306636155</v>
      </c>
      <c r="S695" t="s">
        <v>2039</v>
      </c>
      <c r="T695" t="s">
        <v>2040</v>
      </c>
    </row>
    <row r="696" spans="1:20" hidden="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7">
        <f t="shared" si="40"/>
        <v>43066.25</v>
      </c>
      <c r="L696">
        <v>1514959200</v>
      </c>
      <c r="M696" s="7">
        <f t="shared" si="41"/>
        <v>43103.25</v>
      </c>
      <c r="N696" t="b">
        <v>0</v>
      </c>
      <c r="O696" t="b">
        <v>0</v>
      </c>
      <c r="P696" t="s">
        <v>33</v>
      </c>
      <c r="Q696">
        <f t="shared" si="42"/>
        <v>-1444</v>
      </c>
      <c r="R696">
        <f t="shared" si="43"/>
        <v>96.911392405063296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7">
        <f t="shared" si="40"/>
        <v>42322.25</v>
      </c>
      <c r="L697">
        <v>1448863200</v>
      </c>
      <c r="M697" s="7">
        <f t="shared" si="41"/>
        <v>42338.25</v>
      </c>
      <c r="N697" t="b">
        <v>1</v>
      </c>
      <c r="O697" t="b">
        <v>0</v>
      </c>
      <c r="P697" t="s">
        <v>23</v>
      </c>
      <c r="Q697">
        <f t="shared" si="42"/>
        <v>3122</v>
      </c>
      <c r="R697">
        <f t="shared" si="43"/>
        <v>62.867346938775512</v>
      </c>
      <c r="S697" t="s">
        <v>2035</v>
      </c>
      <c r="T697" t="s">
        <v>2036</v>
      </c>
    </row>
    <row r="698" spans="1:20" hidden="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7">
        <f t="shared" si="40"/>
        <v>42114.208333333328</v>
      </c>
      <c r="L698">
        <v>1429592400</v>
      </c>
      <c r="M698" s="7">
        <f t="shared" si="41"/>
        <v>42115.208333333328</v>
      </c>
      <c r="N698" t="b">
        <v>0</v>
      </c>
      <c r="O698" t="b">
        <v>1</v>
      </c>
      <c r="P698" t="s">
        <v>33</v>
      </c>
      <c r="Q698">
        <f t="shared" si="42"/>
        <v>-67212</v>
      </c>
      <c r="R698">
        <f t="shared" si="43"/>
        <v>108.98537682789652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7">
        <f t="shared" si="40"/>
        <v>43190.208333333328</v>
      </c>
      <c r="L699">
        <v>1522645200</v>
      </c>
      <c r="M699" s="7">
        <f t="shared" si="41"/>
        <v>43192.208333333328</v>
      </c>
      <c r="N699" t="b">
        <v>0</v>
      </c>
      <c r="O699" t="b">
        <v>0</v>
      </c>
      <c r="P699" t="s">
        <v>50</v>
      </c>
      <c r="Q699">
        <f t="shared" si="42"/>
        <v>68060</v>
      </c>
      <c r="R699">
        <f t="shared" si="43"/>
        <v>26.999314599040439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7">
        <f t="shared" si="40"/>
        <v>40871.25</v>
      </c>
      <c r="L700">
        <v>1323324000</v>
      </c>
      <c r="M700" s="7">
        <f t="shared" si="41"/>
        <v>40885.25</v>
      </c>
      <c r="N700" t="b">
        <v>0</v>
      </c>
      <c r="O700" t="b">
        <v>0</v>
      </c>
      <c r="P700" t="s">
        <v>65</v>
      </c>
      <c r="Q700">
        <f t="shared" si="42"/>
        <v>145957</v>
      </c>
      <c r="R700">
        <f t="shared" si="43"/>
        <v>65.004147943311438</v>
      </c>
      <c r="S700" t="s">
        <v>2037</v>
      </c>
      <c r="T700" t="s">
        <v>2046</v>
      </c>
    </row>
    <row r="701" spans="1:20" hidden="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7">
        <f t="shared" si="40"/>
        <v>43641.208333333328</v>
      </c>
      <c r="L701">
        <v>1561525200</v>
      </c>
      <c r="M701" s="7">
        <f t="shared" si="41"/>
        <v>43642.208333333328</v>
      </c>
      <c r="N701" t="b">
        <v>0</v>
      </c>
      <c r="O701" t="b">
        <v>0</v>
      </c>
      <c r="P701" t="s">
        <v>53</v>
      </c>
      <c r="Q701">
        <f t="shared" si="42"/>
        <v>-1155</v>
      </c>
      <c r="R701">
        <f t="shared" si="43"/>
        <v>111.51785714285714</v>
      </c>
      <c r="S701" t="s">
        <v>2041</v>
      </c>
      <c r="T701" t="s">
        <v>2044</v>
      </c>
    </row>
    <row r="702" spans="1:20" ht="31.5" hidden="1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7">
        <f t="shared" si="40"/>
        <v>40203.25</v>
      </c>
      <c r="L702">
        <v>1265695200</v>
      </c>
      <c r="M702" s="7">
        <f t="shared" si="41"/>
        <v>40218.25</v>
      </c>
      <c r="N702" t="b">
        <v>0</v>
      </c>
      <c r="O702" t="b">
        <v>0</v>
      </c>
      <c r="P702" t="s">
        <v>65</v>
      </c>
      <c r="Q702">
        <f t="shared" si="42"/>
        <v>-97</v>
      </c>
      <c r="R702">
        <f t="shared" si="43"/>
        <v>3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7">
        <f t="shared" si="40"/>
        <v>40629.208333333336</v>
      </c>
      <c r="L703">
        <v>1301806800</v>
      </c>
      <c r="M703" s="7">
        <f t="shared" si="41"/>
        <v>40636.208333333336</v>
      </c>
      <c r="N703" t="b">
        <v>1</v>
      </c>
      <c r="O703" t="b">
        <v>0</v>
      </c>
      <c r="P703" t="s">
        <v>33</v>
      </c>
      <c r="Q703">
        <f t="shared" si="42"/>
        <v>39014</v>
      </c>
      <c r="R703">
        <f t="shared" si="43"/>
        <v>110.99268292682927</v>
      </c>
      <c r="S703" t="s">
        <v>2039</v>
      </c>
      <c r="T703" t="s">
        <v>2040</v>
      </c>
    </row>
    <row r="704" spans="1:20" ht="31.5" hidden="1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7">
        <f t="shared" si="40"/>
        <v>41477.208333333336</v>
      </c>
      <c r="L704">
        <v>1374901200</v>
      </c>
      <c r="M704" s="7">
        <f t="shared" si="41"/>
        <v>41482.208333333336</v>
      </c>
      <c r="N704" t="b">
        <v>0</v>
      </c>
      <c r="O704" t="b">
        <v>0</v>
      </c>
      <c r="P704" t="s">
        <v>65</v>
      </c>
      <c r="Q704">
        <f t="shared" si="42"/>
        <v>-3990</v>
      </c>
      <c r="R704">
        <f t="shared" si="43"/>
        <v>56.746987951807228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7">
        <f t="shared" si="40"/>
        <v>41020.208333333336</v>
      </c>
      <c r="L705">
        <v>1336453200</v>
      </c>
      <c r="M705" s="7">
        <f t="shared" si="41"/>
        <v>41037.208333333336</v>
      </c>
      <c r="N705" t="b">
        <v>1</v>
      </c>
      <c r="O705" t="b">
        <v>1</v>
      </c>
      <c r="P705" t="s">
        <v>206</v>
      </c>
      <c r="Q705">
        <f t="shared" si="42"/>
        <v>134328</v>
      </c>
      <c r="R705">
        <f t="shared" si="43"/>
        <v>97.020608439646708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7">
        <f t="shared" ref="K706:K769" si="44">(((J706/60)/60)/24)+DATE(1970,1,1)</f>
        <v>42555.208333333328</v>
      </c>
      <c r="L706">
        <v>1468904400</v>
      </c>
      <c r="M706" s="7">
        <f t="shared" ref="M706:M769" si="45">(((L706/60)/60)/24)+DATE(1970,1,1)</f>
        <v>42570.208333333328</v>
      </c>
      <c r="N706" t="b">
        <v>0</v>
      </c>
      <c r="O706" t="b">
        <v>0</v>
      </c>
      <c r="P706" t="s">
        <v>71</v>
      </c>
      <c r="Q706">
        <f t="shared" ref="Q706:Q769" si="46">E706-D706</f>
        <v>1982</v>
      </c>
      <c r="R706">
        <f t="shared" ref="R706:R769" si="47">E706/G706</f>
        <v>92.08620689655173</v>
      </c>
      <c r="S706" t="s">
        <v>2041</v>
      </c>
      <c r="T706" t="s">
        <v>2049</v>
      </c>
    </row>
    <row r="707" spans="1:20" hidden="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7">
        <f t="shared" si="44"/>
        <v>41619.25</v>
      </c>
      <c r="L707">
        <v>1387087200</v>
      </c>
      <c r="M707" s="7">
        <f t="shared" si="45"/>
        <v>41623.25</v>
      </c>
      <c r="N707" t="b">
        <v>0</v>
      </c>
      <c r="O707" t="b">
        <v>0</v>
      </c>
      <c r="P707" t="s">
        <v>68</v>
      </c>
      <c r="Q707">
        <f t="shared" si="46"/>
        <v>-1652</v>
      </c>
      <c r="R707">
        <f t="shared" si="47"/>
        <v>82.986666666666665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7">
        <f t="shared" si="44"/>
        <v>43471.25</v>
      </c>
      <c r="L708">
        <v>1547445600</v>
      </c>
      <c r="M708" s="7">
        <f t="shared" si="45"/>
        <v>43479.25</v>
      </c>
      <c r="N708" t="b">
        <v>0</v>
      </c>
      <c r="O708" t="b">
        <v>1</v>
      </c>
      <c r="P708" t="s">
        <v>28</v>
      </c>
      <c r="Q708">
        <f t="shared" si="46"/>
        <v>30186</v>
      </c>
      <c r="R708">
        <f t="shared" si="47"/>
        <v>103.03791821561339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7">
        <f t="shared" si="44"/>
        <v>43442.25</v>
      </c>
      <c r="L709">
        <v>1547359200</v>
      </c>
      <c r="M709" s="7">
        <f t="shared" si="45"/>
        <v>43478.25</v>
      </c>
      <c r="N709" t="b">
        <v>0</v>
      </c>
      <c r="O709" t="b">
        <v>0</v>
      </c>
      <c r="P709" t="s">
        <v>53</v>
      </c>
      <c r="Q709">
        <f t="shared" si="46"/>
        <v>4279</v>
      </c>
      <c r="R709">
        <f t="shared" si="47"/>
        <v>68.922619047619051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7">
        <f t="shared" si="44"/>
        <v>42877.208333333328</v>
      </c>
      <c r="L710">
        <v>1496293200</v>
      </c>
      <c r="M710" s="7">
        <f t="shared" si="45"/>
        <v>42887.208333333328</v>
      </c>
      <c r="N710" t="b">
        <v>0</v>
      </c>
      <c r="O710" t="b">
        <v>0</v>
      </c>
      <c r="P710" t="s">
        <v>33</v>
      </c>
      <c r="Q710">
        <f t="shared" si="46"/>
        <v>10320</v>
      </c>
      <c r="R710">
        <f t="shared" si="47"/>
        <v>87.737226277372258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7">
        <f t="shared" si="44"/>
        <v>41018.208333333336</v>
      </c>
      <c r="L711">
        <v>1335416400</v>
      </c>
      <c r="M711" s="7">
        <f t="shared" si="45"/>
        <v>41025.208333333336</v>
      </c>
      <c r="N711" t="b">
        <v>0</v>
      </c>
      <c r="O711" t="b">
        <v>0</v>
      </c>
      <c r="P711" t="s">
        <v>33</v>
      </c>
      <c r="Q711">
        <f t="shared" si="46"/>
        <v>4154</v>
      </c>
      <c r="R711">
        <f t="shared" si="47"/>
        <v>75.021505376344081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7">
        <f t="shared" si="44"/>
        <v>43295.208333333328</v>
      </c>
      <c r="L712">
        <v>1532149200</v>
      </c>
      <c r="M712" s="7">
        <f t="shared" si="45"/>
        <v>43302.208333333328</v>
      </c>
      <c r="N712" t="b">
        <v>0</v>
      </c>
      <c r="O712" t="b">
        <v>1</v>
      </c>
      <c r="P712" t="s">
        <v>33</v>
      </c>
      <c r="Q712">
        <f t="shared" si="46"/>
        <v>2058</v>
      </c>
      <c r="R712">
        <f t="shared" si="47"/>
        <v>50.863999999999997</v>
      </c>
      <c r="S712" t="s">
        <v>2039</v>
      </c>
      <c r="T712" t="s">
        <v>2040</v>
      </c>
    </row>
    <row r="713" spans="1:20" ht="31.5" hidden="1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7">
        <f t="shared" si="44"/>
        <v>42393.25</v>
      </c>
      <c r="L713">
        <v>1453788000</v>
      </c>
      <c r="M713" s="7">
        <f t="shared" si="45"/>
        <v>42395.25</v>
      </c>
      <c r="N713" t="b">
        <v>1</v>
      </c>
      <c r="O713" t="b">
        <v>1</v>
      </c>
      <c r="P713" t="s">
        <v>33</v>
      </c>
      <c r="Q713">
        <f t="shared" si="46"/>
        <v>-4940</v>
      </c>
      <c r="R713">
        <f t="shared" si="47"/>
        <v>90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7">
        <f t="shared" si="44"/>
        <v>42559.208333333328</v>
      </c>
      <c r="L714">
        <v>1471496400</v>
      </c>
      <c r="M714" s="7">
        <f t="shared" si="45"/>
        <v>42600.208333333328</v>
      </c>
      <c r="N714" t="b">
        <v>0</v>
      </c>
      <c r="O714" t="b">
        <v>0</v>
      </c>
      <c r="P714" t="s">
        <v>33</v>
      </c>
      <c r="Q714">
        <f t="shared" si="46"/>
        <v>13925</v>
      </c>
      <c r="R714">
        <f t="shared" si="47"/>
        <v>72.896039603960389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7">
        <f t="shared" si="44"/>
        <v>42604.208333333328</v>
      </c>
      <c r="L715">
        <v>1472878800</v>
      </c>
      <c r="M715" s="7">
        <f t="shared" si="45"/>
        <v>42616.208333333328</v>
      </c>
      <c r="N715" t="b">
        <v>0</v>
      </c>
      <c r="O715" t="b">
        <v>0</v>
      </c>
      <c r="P715" t="s">
        <v>133</v>
      </c>
      <c r="Q715">
        <f t="shared" si="46"/>
        <v>4274</v>
      </c>
      <c r="R715">
        <f t="shared" si="47"/>
        <v>108.48543689320388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7">
        <f t="shared" si="44"/>
        <v>41870.208333333336</v>
      </c>
      <c r="L716">
        <v>1408510800</v>
      </c>
      <c r="M716" s="7">
        <f t="shared" si="45"/>
        <v>41871.208333333336</v>
      </c>
      <c r="N716" t="b">
        <v>0</v>
      </c>
      <c r="O716" t="b">
        <v>0</v>
      </c>
      <c r="P716" t="s">
        <v>23</v>
      </c>
      <c r="Q716">
        <f t="shared" si="46"/>
        <v>143536</v>
      </c>
      <c r="R716">
        <f t="shared" si="47"/>
        <v>101.98095238095237</v>
      </c>
      <c r="S716" t="s">
        <v>2035</v>
      </c>
      <c r="T716" t="s">
        <v>2036</v>
      </c>
    </row>
    <row r="717" spans="1:20" hidden="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7">
        <f t="shared" si="44"/>
        <v>40397.208333333336</v>
      </c>
      <c r="L717">
        <v>1281589200</v>
      </c>
      <c r="M717" s="7">
        <f t="shared" si="45"/>
        <v>40402.208333333336</v>
      </c>
      <c r="N717" t="b">
        <v>0</v>
      </c>
      <c r="O717" t="b">
        <v>0</v>
      </c>
      <c r="P717" t="s">
        <v>292</v>
      </c>
      <c r="Q717">
        <f t="shared" si="46"/>
        <v>-89130</v>
      </c>
      <c r="R717">
        <f t="shared" si="47"/>
        <v>44.009146341463413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7">
        <f t="shared" si="44"/>
        <v>41465.208333333336</v>
      </c>
      <c r="L718">
        <v>1375851600</v>
      </c>
      <c r="M718" s="7">
        <f t="shared" si="45"/>
        <v>41493.208333333336</v>
      </c>
      <c r="N718" t="b">
        <v>0</v>
      </c>
      <c r="O718" t="b">
        <v>1</v>
      </c>
      <c r="P718" t="s">
        <v>33</v>
      </c>
      <c r="Q718">
        <f t="shared" si="46"/>
        <v>8353</v>
      </c>
      <c r="R718">
        <f t="shared" si="47"/>
        <v>65.942675159235662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7">
        <f t="shared" si="44"/>
        <v>40777.208333333336</v>
      </c>
      <c r="L719">
        <v>1315803600</v>
      </c>
      <c r="M719" s="7">
        <f t="shared" si="45"/>
        <v>40798.208333333336</v>
      </c>
      <c r="N719" t="b">
        <v>0</v>
      </c>
      <c r="O719" t="b">
        <v>0</v>
      </c>
      <c r="P719" t="s">
        <v>42</v>
      </c>
      <c r="Q719">
        <f t="shared" si="46"/>
        <v>8268</v>
      </c>
      <c r="R719">
        <f t="shared" si="47"/>
        <v>24.987387387387386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7">
        <f t="shared" si="44"/>
        <v>41442.208333333336</v>
      </c>
      <c r="L720">
        <v>1373691600</v>
      </c>
      <c r="M720" s="7">
        <f t="shared" si="45"/>
        <v>41468.208333333336</v>
      </c>
      <c r="N720" t="b">
        <v>0</v>
      </c>
      <c r="O720" t="b">
        <v>0</v>
      </c>
      <c r="P720" t="s">
        <v>65</v>
      </c>
      <c r="Q720">
        <f t="shared" si="46"/>
        <v>17</v>
      </c>
      <c r="R720">
        <f t="shared" si="47"/>
        <v>28.003367003367003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7">
        <f t="shared" si="44"/>
        <v>41058.208333333336</v>
      </c>
      <c r="L721">
        <v>1339218000</v>
      </c>
      <c r="M721" s="7">
        <f t="shared" si="45"/>
        <v>41069.208333333336</v>
      </c>
      <c r="N721" t="b">
        <v>0</v>
      </c>
      <c r="O721" t="b">
        <v>0</v>
      </c>
      <c r="P721" t="s">
        <v>119</v>
      </c>
      <c r="Q721">
        <f t="shared" si="46"/>
        <v>3657</v>
      </c>
      <c r="R721">
        <f t="shared" si="47"/>
        <v>85.829268292682926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7">
        <f t="shared" si="44"/>
        <v>43152.25</v>
      </c>
      <c r="L722">
        <v>1520402400</v>
      </c>
      <c r="M722" s="7">
        <f t="shared" si="45"/>
        <v>43166.25</v>
      </c>
      <c r="N722" t="b">
        <v>0</v>
      </c>
      <c r="O722" t="b">
        <v>1</v>
      </c>
      <c r="P722" t="s">
        <v>33</v>
      </c>
      <c r="Q722">
        <f t="shared" si="46"/>
        <v>-5473</v>
      </c>
      <c r="R722">
        <f t="shared" si="47"/>
        <v>84.921052631578945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7">
        <f t="shared" si="44"/>
        <v>43194.208333333328</v>
      </c>
      <c r="L723">
        <v>1523336400</v>
      </c>
      <c r="M723" s="7">
        <f t="shared" si="45"/>
        <v>43200.208333333328</v>
      </c>
      <c r="N723" t="b">
        <v>0</v>
      </c>
      <c r="O723" t="b">
        <v>0</v>
      </c>
      <c r="P723" t="s">
        <v>23</v>
      </c>
      <c r="Q723">
        <f t="shared" si="46"/>
        <v>-118171</v>
      </c>
      <c r="R723">
        <f t="shared" si="47"/>
        <v>90.483333333333334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7">
        <f t="shared" si="44"/>
        <v>43045.25</v>
      </c>
      <c r="L724">
        <v>1512280800</v>
      </c>
      <c r="M724" s="7">
        <f t="shared" si="45"/>
        <v>43072.25</v>
      </c>
      <c r="N724" t="b">
        <v>0</v>
      </c>
      <c r="O724" t="b">
        <v>0</v>
      </c>
      <c r="P724" t="s">
        <v>42</v>
      </c>
      <c r="Q724">
        <f t="shared" si="46"/>
        <v>27406</v>
      </c>
      <c r="R724">
        <f t="shared" si="47"/>
        <v>25.00197628458498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7">
        <f t="shared" si="44"/>
        <v>42431.25</v>
      </c>
      <c r="L725">
        <v>1458709200</v>
      </c>
      <c r="M725" s="7">
        <f t="shared" si="45"/>
        <v>42452.208333333328</v>
      </c>
      <c r="N725" t="b">
        <v>0</v>
      </c>
      <c r="O725" t="b">
        <v>0</v>
      </c>
      <c r="P725" t="s">
        <v>33</v>
      </c>
      <c r="Q725">
        <f t="shared" si="46"/>
        <v>8350</v>
      </c>
      <c r="R725">
        <f t="shared" si="47"/>
        <v>92.013888888888886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7">
        <f t="shared" si="44"/>
        <v>41934.208333333336</v>
      </c>
      <c r="L726">
        <v>1414126800</v>
      </c>
      <c r="M726" s="7">
        <f t="shared" si="45"/>
        <v>41936.208333333336</v>
      </c>
      <c r="N726" t="b">
        <v>0</v>
      </c>
      <c r="O726" t="b">
        <v>1</v>
      </c>
      <c r="P726" t="s">
        <v>33</v>
      </c>
      <c r="Q726">
        <f t="shared" si="46"/>
        <v>2861</v>
      </c>
      <c r="R726">
        <f t="shared" si="47"/>
        <v>93.066115702479337</v>
      </c>
      <c r="S726" t="s">
        <v>2039</v>
      </c>
      <c r="T726" t="s">
        <v>2040</v>
      </c>
    </row>
    <row r="727" spans="1:20" hidden="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7">
        <f t="shared" si="44"/>
        <v>41958.25</v>
      </c>
      <c r="L727">
        <v>1416204000</v>
      </c>
      <c r="M727" s="7">
        <f t="shared" si="45"/>
        <v>41960.25</v>
      </c>
      <c r="N727" t="b">
        <v>0</v>
      </c>
      <c r="O727" t="b">
        <v>0</v>
      </c>
      <c r="P727" t="s">
        <v>292</v>
      </c>
      <c r="Q727">
        <f t="shared" si="46"/>
        <v>-95831</v>
      </c>
      <c r="R727">
        <f t="shared" si="47"/>
        <v>61.008145363408524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7">
        <f t="shared" si="44"/>
        <v>40476.208333333336</v>
      </c>
      <c r="L728">
        <v>1288501200</v>
      </c>
      <c r="M728" s="7">
        <f t="shared" si="45"/>
        <v>40482.208333333336</v>
      </c>
      <c r="N728" t="b">
        <v>0</v>
      </c>
      <c r="O728" t="b">
        <v>1</v>
      </c>
      <c r="P728" t="s">
        <v>33</v>
      </c>
      <c r="Q728">
        <f t="shared" si="46"/>
        <v>-6073</v>
      </c>
      <c r="R728">
        <f t="shared" si="47"/>
        <v>92.036259541984734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7">
        <f t="shared" si="44"/>
        <v>43485.25</v>
      </c>
      <c r="L729">
        <v>1552971600</v>
      </c>
      <c r="M729" s="7">
        <f t="shared" si="45"/>
        <v>43543.208333333328</v>
      </c>
      <c r="N729" t="b">
        <v>0</v>
      </c>
      <c r="O729" t="b">
        <v>0</v>
      </c>
      <c r="P729" t="s">
        <v>28</v>
      </c>
      <c r="Q729">
        <f t="shared" si="46"/>
        <v>5785</v>
      </c>
      <c r="R729">
        <f t="shared" si="47"/>
        <v>81.132596685082873</v>
      </c>
      <c r="S729" t="s">
        <v>2037</v>
      </c>
      <c r="T729" t="s">
        <v>2038</v>
      </c>
    </row>
    <row r="730" spans="1:20" ht="31.5" hidden="1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7">
        <f t="shared" si="44"/>
        <v>42515.208333333328</v>
      </c>
      <c r="L730">
        <v>1465102800</v>
      </c>
      <c r="M730" s="7">
        <f t="shared" si="45"/>
        <v>42526.208333333328</v>
      </c>
      <c r="N730" t="b">
        <v>0</v>
      </c>
      <c r="O730" t="b">
        <v>0</v>
      </c>
      <c r="P730" t="s">
        <v>33</v>
      </c>
      <c r="Q730">
        <f t="shared" si="46"/>
        <v>-3465</v>
      </c>
      <c r="R730">
        <f t="shared" si="47"/>
        <v>73.5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7">
        <f t="shared" si="44"/>
        <v>41309.25</v>
      </c>
      <c r="L731">
        <v>1360130400</v>
      </c>
      <c r="M731" s="7">
        <f t="shared" si="45"/>
        <v>41311.25</v>
      </c>
      <c r="N731" t="b">
        <v>0</v>
      </c>
      <c r="O731" t="b">
        <v>0</v>
      </c>
      <c r="P731" t="s">
        <v>53</v>
      </c>
      <c r="Q731">
        <f t="shared" si="46"/>
        <v>4797</v>
      </c>
      <c r="R731">
        <f t="shared" si="47"/>
        <v>85.221311475409834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7">
        <f t="shared" si="44"/>
        <v>42147.208333333328</v>
      </c>
      <c r="L732">
        <v>1432875600</v>
      </c>
      <c r="M732" s="7">
        <f t="shared" si="45"/>
        <v>42153.208333333328</v>
      </c>
      <c r="N732" t="b">
        <v>0</v>
      </c>
      <c r="O732" t="b">
        <v>0</v>
      </c>
      <c r="P732" t="s">
        <v>65</v>
      </c>
      <c r="Q732">
        <f t="shared" si="46"/>
        <v>90047</v>
      </c>
      <c r="R732">
        <f t="shared" si="47"/>
        <v>110.96825396825396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7">
        <f t="shared" si="44"/>
        <v>42939.208333333328</v>
      </c>
      <c r="L733">
        <v>1500872400</v>
      </c>
      <c r="M733" s="7">
        <f t="shared" si="45"/>
        <v>42940.208333333328</v>
      </c>
      <c r="N733" t="b">
        <v>0</v>
      </c>
      <c r="O733" t="b">
        <v>0</v>
      </c>
      <c r="P733" t="s">
        <v>28</v>
      </c>
      <c r="Q733">
        <f t="shared" si="46"/>
        <v>-780</v>
      </c>
      <c r="R733">
        <f t="shared" si="47"/>
        <v>32.968036529680369</v>
      </c>
      <c r="S733" t="s">
        <v>2037</v>
      </c>
      <c r="T733" t="s">
        <v>2038</v>
      </c>
    </row>
    <row r="734" spans="1:20" hidden="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7">
        <f t="shared" si="44"/>
        <v>42816.208333333328</v>
      </c>
      <c r="L734">
        <v>1492146000</v>
      </c>
      <c r="M734" s="7">
        <f t="shared" si="45"/>
        <v>42839.208333333328</v>
      </c>
      <c r="N734" t="b">
        <v>0</v>
      </c>
      <c r="O734" t="b">
        <v>1</v>
      </c>
      <c r="P734" t="s">
        <v>23</v>
      </c>
      <c r="Q734">
        <f t="shared" si="46"/>
        <v>-9378</v>
      </c>
      <c r="R734">
        <f t="shared" si="47"/>
        <v>96.005352363960753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7">
        <f t="shared" si="44"/>
        <v>41844.208333333336</v>
      </c>
      <c r="L735">
        <v>1407301200</v>
      </c>
      <c r="M735" s="7">
        <f t="shared" si="45"/>
        <v>41857.208333333336</v>
      </c>
      <c r="N735" t="b">
        <v>0</v>
      </c>
      <c r="O735" t="b">
        <v>0</v>
      </c>
      <c r="P735" t="s">
        <v>148</v>
      </c>
      <c r="Q735">
        <f t="shared" si="46"/>
        <v>67467</v>
      </c>
      <c r="R735">
        <f t="shared" si="47"/>
        <v>84.96632653061225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7">
        <f t="shared" si="44"/>
        <v>42763.25</v>
      </c>
      <c r="L736">
        <v>1486620000</v>
      </c>
      <c r="M736" s="7">
        <f t="shared" si="45"/>
        <v>42775.25</v>
      </c>
      <c r="N736" t="b">
        <v>0</v>
      </c>
      <c r="O736" t="b">
        <v>1</v>
      </c>
      <c r="P736" t="s">
        <v>33</v>
      </c>
      <c r="Q736">
        <f t="shared" si="46"/>
        <v>9204</v>
      </c>
      <c r="R736">
        <f t="shared" si="47"/>
        <v>25.007462686567163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7">
        <f t="shared" si="44"/>
        <v>42459.208333333328</v>
      </c>
      <c r="L737">
        <v>1459918800</v>
      </c>
      <c r="M737" s="7">
        <f t="shared" si="45"/>
        <v>42466.208333333328</v>
      </c>
      <c r="N737" t="b">
        <v>0</v>
      </c>
      <c r="O737" t="b">
        <v>0</v>
      </c>
      <c r="P737" t="s">
        <v>122</v>
      </c>
      <c r="Q737">
        <f t="shared" si="46"/>
        <v>94304</v>
      </c>
      <c r="R737">
        <f t="shared" si="47"/>
        <v>65.998995479658461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7">
        <f t="shared" si="44"/>
        <v>42055.25</v>
      </c>
      <c r="L738">
        <v>1424757600</v>
      </c>
      <c r="M738" s="7">
        <f t="shared" si="45"/>
        <v>42059.25</v>
      </c>
      <c r="N738" t="b">
        <v>0</v>
      </c>
      <c r="O738" t="b">
        <v>0</v>
      </c>
      <c r="P738" t="s">
        <v>68</v>
      </c>
      <c r="Q738">
        <f t="shared" si="46"/>
        <v>-5167</v>
      </c>
      <c r="R738">
        <f t="shared" si="47"/>
        <v>87.34482758620689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7">
        <f t="shared" si="44"/>
        <v>42685.25</v>
      </c>
      <c r="L739">
        <v>1479880800</v>
      </c>
      <c r="M739" s="7">
        <f t="shared" si="45"/>
        <v>42697.25</v>
      </c>
      <c r="N739" t="b">
        <v>0</v>
      </c>
      <c r="O739" t="b">
        <v>0</v>
      </c>
      <c r="P739" t="s">
        <v>60</v>
      </c>
      <c r="Q739">
        <f t="shared" si="46"/>
        <v>1328</v>
      </c>
      <c r="R739">
        <f t="shared" si="47"/>
        <v>27.933333333333334</v>
      </c>
      <c r="S739" t="s">
        <v>2035</v>
      </c>
      <c r="T739" t="s">
        <v>2045</v>
      </c>
    </row>
    <row r="740" spans="1:20" hidden="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7">
        <f t="shared" si="44"/>
        <v>41959.25</v>
      </c>
      <c r="L740">
        <v>1418018400</v>
      </c>
      <c r="M740" s="7">
        <f t="shared" si="45"/>
        <v>41981.25</v>
      </c>
      <c r="N740" t="b">
        <v>0</v>
      </c>
      <c r="O740" t="b">
        <v>1</v>
      </c>
      <c r="P740" t="s">
        <v>33</v>
      </c>
      <c r="Q740">
        <f t="shared" si="46"/>
        <v>-73143</v>
      </c>
      <c r="R740">
        <f t="shared" si="47"/>
        <v>103.8</v>
      </c>
      <c r="S740" t="s">
        <v>2039</v>
      </c>
      <c r="T740" t="s">
        <v>2040</v>
      </c>
    </row>
    <row r="741" spans="1:20" hidden="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7">
        <f t="shared" si="44"/>
        <v>41089.208333333336</v>
      </c>
      <c r="L741">
        <v>1341032400</v>
      </c>
      <c r="M741" s="7">
        <f t="shared" si="45"/>
        <v>41090.208333333336</v>
      </c>
      <c r="N741" t="b">
        <v>0</v>
      </c>
      <c r="O741" t="b">
        <v>0</v>
      </c>
      <c r="P741" t="s">
        <v>60</v>
      </c>
      <c r="Q741">
        <f t="shared" si="46"/>
        <v>-3900</v>
      </c>
      <c r="R741">
        <f t="shared" si="47"/>
        <v>31.937172774869111</v>
      </c>
      <c r="S741" t="s">
        <v>2035</v>
      </c>
      <c r="T741" t="s">
        <v>2045</v>
      </c>
    </row>
    <row r="742" spans="1:20" hidden="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7">
        <f t="shared" si="44"/>
        <v>42769.25</v>
      </c>
      <c r="L742">
        <v>1486360800</v>
      </c>
      <c r="M742" s="7">
        <f t="shared" si="45"/>
        <v>42772.25</v>
      </c>
      <c r="N742" t="b">
        <v>0</v>
      </c>
      <c r="O742" t="b">
        <v>0</v>
      </c>
      <c r="P742" t="s">
        <v>33</v>
      </c>
      <c r="Q742">
        <f t="shared" si="46"/>
        <v>-3708</v>
      </c>
      <c r="R742">
        <f t="shared" si="47"/>
        <v>99.5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7">
        <f t="shared" si="44"/>
        <v>40321.208333333336</v>
      </c>
      <c r="L743">
        <v>1274677200</v>
      </c>
      <c r="M743" s="7">
        <f t="shared" si="45"/>
        <v>40322.208333333336</v>
      </c>
      <c r="N743" t="b">
        <v>0</v>
      </c>
      <c r="O743" t="b">
        <v>0</v>
      </c>
      <c r="P743" t="s">
        <v>33</v>
      </c>
      <c r="Q743">
        <f t="shared" si="46"/>
        <v>12950</v>
      </c>
      <c r="R743">
        <f t="shared" si="47"/>
        <v>108.84615384615384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7">
        <f t="shared" si="44"/>
        <v>40197.25</v>
      </c>
      <c r="L744">
        <v>1267509600</v>
      </c>
      <c r="M744" s="7">
        <f t="shared" si="45"/>
        <v>40239.25</v>
      </c>
      <c r="N744" t="b">
        <v>0</v>
      </c>
      <c r="O744" t="b">
        <v>0</v>
      </c>
      <c r="P744" t="s">
        <v>50</v>
      </c>
      <c r="Q744">
        <f t="shared" si="46"/>
        <v>12313</v>
      </c>
      <c r="R744">
        <f t="shared" si="47"/>
        <v>110.76229508196721</v>
      </c>
      <c r="S744" t="s">
        <v>2035</v>
      </c>
      <c r="T744" t="s">
        <v>2043</v>
      </c>
    </row>
    <row r="745" spans="1:20" ht="31.5" hidden="1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7">
        <f t="shared" si="44"/>
        <v>42298.208333333328</v>
      </c>
      <c r="L745">
        <v>1445922000</v>
      </c>
      <c r="M745" s="7">
        <f t="shared" si="45"/>
        <v>42304.208333333328</v>
      </c>
      <c r="N745" t="b">
        <v>0</v>
      </c>
      <c r="O745" t="b">
        <v>1</v>
      </c>
      <c r="P745" t="s">
        <v>33</v>
      </c>
      <c r="Q745">
        <f t="shared" si="46"/>
        <v>-3396</v>
      </c>
      <c r="R745">
        <f t="shared" si="47"/>
        <v>29.647058823529413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7">
        <f t="shared" si="44"/>
        <v>43322.208333333328</v>
      </c>
      <c r="L746">
        <v>1534050000</v>
      </c>
      <c r="M746" s="7">
        <f t="shared" si="45"/>
        <v>43324.208333333328</v>
      </c>
      <c r="N746" t="b">
        <v>0</v>
      </c>
      <c r="O746" t="b">
        <v>1</v>
      </c>
      <c r="P746" t="s">
        <v>33</v>
      </c>
      <c r="Q746">
        <f t="shared" si="46"/>
        <v>12240</v>
      </c>
      <c r="R746">
        <f t="shared" si="47"/>
        <v>101.71428571428571</v>
      </c>
      <c r="S746" t="s">
        <v>2039</v>
      </c>
      <c r="T746" t="s">
        <v>2040</v>
      </c>
    </row>
    <row r="747" spans="1:20" ht="31.5" hidden="1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7">
        <f t="shared" si="44"/>
        <v>40328.208333333336</v>
      </c>
      <c r="L747">
        <v>1277528400</v>
      </c>
      <c r="M747" s="7">
        <f t="shared" si="45"/>
        <v>40355.208333333336</v>
      </c>
      <c r="N747" t="b">
        <v>0</v>
      </c>
      <c r="O747" t="b">
        <v>0</v>
      </c>
      <c r="P747" t="s">
        <v>65</v>
      </c>
      <c r="Q747">
        <f t="shared" si="46"/>
        <v>-4809</v>
      </c>
      <c r="R747">
        <f t="shared" si="47"/>
        <v>61.5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7">
        <f t="shared" si="44"/>
        <v>40825.208333333336</v>
      </c>
      <c r="L748">
        <v>1318568400</v>
      </c>
      <c r="M748" s="7">
        <f t="shared" si="45"/>
        <v>40830.208333333336</v>
      </c>
      <c r="N748" t="b">
        <v>0</v>
      </c>
      <c r="O748" t="b">
        <v>0</v>
      </c>
      <c r="P748" t="s">
        <v>28</v>
      </c>
      <c r="Q748">
        <f t="shared" si="46"/>
        <v>62780</v>
      </c>
      <c r="R748">
        <f t="shared" si="47"/>
        <v>35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7">
        <f t="shared" si="44"/>
        <v>40423.208333333336</v>
      </c>
      <c r="L749">
        <v>1284354000</v>
      </c>
      <c r="M749" s="7">
        <f t="shared" si="45"/>
        <v>40434.208333333336</v>
      </c>
      <c r="N749" t="b">
        <v>0</v>
      </c>
      <c r="O749" t="b">
        <v>0</v>
      </c>
      <c r="P749" t="s">
        <v>33</v>
      </c>
      <c r="Q749">
        <f t="shared" si="46"/>
        <v>6314</v>
      </c>
      <c r="R749">
        <f t="shared" si="47"/>
        <v>40.049999999999997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7">
        <f t="shared" si="44"/>
        <v>40238.25</v>
      </c>
      <c r="L750">
        <v>1269579600</v>
      </c>
      <c r="M750" s="7">
        <f t="shared" si="45"/>
        <v>40263.208333333336</v>
      </c>
      <c r="N750" t="b">
        <v>0</v>
      </c>
      <c r="O750" t="b">
        <v>1</v>
      </c>
      <c r="P750" t="s">
        <v>71</v>
      </c>
      <c r="Q750">
        <f t="shared" si="46"/>
        <v>-126763</v>
      </c>
      <c r="R750">
        <f t="shared" si="47"/>
        <v>110.97231270358306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7">
        <f t="shared" si="44"/>
        <v>41920.208333333336</v>
      </c>
      <c r="L751">
        <v>1413781200</v>
      </c>
      <c r="M751" s="7">
        <f t="shared" si="45"/>
        <v>41932.208333333336</v>
      </c>
      <c r="N751" t="b">
        <v>0</v>
      </c>
      <c r="O751" t="b">
        <v>1</v>
      </c>
      <c r="P751" t="s">
        <v>65</v>
      </c>
      <c r="Q751">
        <f t="shared" si="46"/>
        <v>4927</v>
      </c>
      <c r="R751">
        <f t="shared" si="47"/>
        <v>36.959016393442624</v>
      </c>
      <c r="S751" t="s">
        <v>2037</v>
      </c>
      <c r="T751" t="s">
        <v>2046</v>
      </c>
    </row>
    <row r="752" spans="1:20" hidden="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7">
        <f t="shared" si="44"/>
        <v>40360.208333333336</v>
      </c>
      <c r="L752">
        <v>1280120400</v>
      </c>
      <c r="M752" s="7">
        <f t="shared" si="45"/>
        <v>40385.208333333336</v>
      </c>
      <c r="N752" t="b">
        <v>0</v>
      </c>
      <c r="O752" t="b">
        <v>0</v>
      </c>
      <c r="P752" t="s">
        <v>50</v>
      </c>
      <c r="Q752">
        <f t="shared" si="46"/>
        <v>-99</v>
      </c>
      <c r="R752">
        <f t="shared" si="47"/>
        <v>1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7">
        <f t="shared" si="44"/>
        <v>42446.208333333328</v>
      </c>
      <c r="L753">
        <v>1459486800</v>
      </c>
      <c r="M753" s="7">
        <f t="shared" si="45"/>
        <v>42461.208333333328</v>
      </c>
      <c r="N753" t="b">
        <v>1</v>
      </c>
      <c r="O753" t="b">
        <v>1</v>
      </c>
      <c r="P753" t="s">
        <v>68</v>
      </c>
      <c r="Q753">
        <f t="shared" si="46"/>
        <v>4763</v>
      </c>
      <c r="R753">
        <f t="shared" si="47"/>
        <v>30.974074074074075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7">
        <f t="shared" si="44"/>
        <v>40395.208333333336</v>
      </c>
      <c r="L754">
        <v>1282539600</v>
      </c>
      <c r="M754" s="7">
        <f t="shared" si="45"/>
        <v>40413.208333333336</v>
      </c>
      <c r="N754" t="b">
        <v>0</v>
      </c>
      <c r="O754" t="b">
        <v>1</v>
      </c>
      <c r="P754" t="s">
        <v>33</v>
      </c>
      <c r="Q754">
        <f t="shared" si="46"/>
        <v>-438</v>
      </c>
      <c r="R754">
        <f t="shared" si="47"/>
        <v>47.035087719298247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7">
        <f t="shared" si="44"/>
        <v>40321.208333333336</v>
      </c>
      <c r="L755">
        <v>1275886800</v>
      </c>
      <c r="M755" s="7">
        <f t="shared" si="45"/>
        <v>40336.208333333336</v>
      </c>
      <c r="N755" t="b">
        <v>0</v>
      </c>
      <c r="O755" t="b">
        <v>0</v>
      </c>
      <c r="P755" t="s">
        <v>122</v>
      </c>
      <c r="Q755">
        <f t="shared" si="46"/>
        <v>7365</v>
      </c>
      <c r="R755">
        <f t="shared" si="47"/>
        <v>88.065693430656935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7">
        <f t="shared" si="44"/>
        <v>41210.208333333336</v>
      </c>
      <c r="L756">
        <v>1355983200</v>
      </c>
      <c r="M756" s="7">
        <f t="shared" si="45"/>
        <v>41263.25</v>
      </c>
      <c r="N756" t="b">
        <v>0</v>
      </c>
      <c r="O756" t="b">
        <v>0</v>
      </c>
      <c r="P756" t="s">
        <v>33</v>
      </c>
      <c r="Q756">
        <f t="shared" si="46"/>
        <v>48203</v>
      </c>
      <c r="R756">
        <f t="shared" si="47"/>
        <v>37.005616224648989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7">
        <f t="shared" si="44"/>
        <v>43096.25</v>
      </c>
      <c r="L757">
        <v>1515391200</v>
      </c>
      <c r="M757" s="7">
        <f t="shared" si="45"/>
        <v>43108.25</v>
      </c>
      <c r="N757" t="b">
        <v>0</v>
      </c>
      <c r="O757" t="b">
        <v>1</v>
      </c>
      <c r="P757" t="s">
        <v>33</v>
      </c>
      <c r="Q757">
        <f t="shared" si="46"/>
        <v>2996</v>
      </c>
      <c r="R757">
        <f t="shared" si="47"/>
        <v>26.027777777777779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7">
        <f t="shared" si="44"/>
        <v>42024.25</v>
      </c>
      <c r="L758">
        <v>1422252000</v>
      </c>
      <c r="M758" s="7">
        <f t="shared" si="45"/>
        <v>42030.25</v>
      </c>
      <c r="N758" t="b">
        <v>0</v>
      </c>
      <c r="O758" t="b">
        <v>0</v>
      </c>
      <c r="P758" t="s">
        <v>33</v>
      </c>
      <c r="Q758">
        <f t="shared" si="46"/>
        <v>8737</v>
      </c>
      <c r="R758">
        <f t="shared" si="47"/>
        <v>67.817567567567565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7">
        <f t="shared" si="44"/>
        <v>40675.208333333336</v>
      </c>
      <c r="L759">
        <v>1305522000</v>
      </c>
      <c r="M759" s="7">
        <f t="shared" si="45"/>
        <v>40679.208333333336</v>
      </c>
      <c r="N759" t="b">
        <v>0</v>
      </c>
      <c r="O759" t="b">
        <v>0</v>
      </c>
      <c r="P759" t="s">
        <v>53</v>
      </c>
      <c r="Q759">
        <f t="shared" si="46"/>
        <v>4296</v>
      </c>
      <c r="R759">
        <f t="shared" si="47"/>
        <v>49.964912280701753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7">
        <f t="shared" si="44"/>
        <v>41936.208333333336</v>
      </c>
      <c r="L760">
        <v>1414904400</v>
      </c>
      <c r="M760" s="7">
        <f t="shared" si="45"/>
        <v>41945.208333333336</v>
      </c>
      <c r="N760" t="b">
        <v>0</v>
      </c>
      <c r="O760" t="b">
        <v>0</v>
      </c>
      <c r="P760" t="s">
        <v>23</v>
      </c>
      <c r="Q760">
        <f t="shared" si="46"/>
        <v>137405</v>
      </c>
      <c r="R760">
        <f t="shared" si="47"/>
        <v>110.01646903820817</v>
      </c>
      <c r="S760" t="s">
        <v>2035</v>
      </c>
      <c r="T760" t="s">
        <v>2036</v>
      </c>
    </row>
    <row r="761" spans="1:20" ht="31.5" hidden="1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7">
        <f t="shared" si="44"/>
        <v>43136.25</v>
      </c>
      <c r="L761">
        <v>1520402400</v>
      </c>
      <c r="M761" s="7">
        <f t="shared" si="45"/>
        <v>43166.25</v>
      </c>
      <c r="N761" t="b">
        <v>0</v>
      </c>
      <c r="O761" t="b">
        <v>0</v>
      </c>
      <c r="P761" t="s">
        <v>50</v>
      </c>
      <c r="Q761">
        <f t="shared" si="46"/>
        <v>-52885</v>
      </c>
      <c r="R761">
        <f t="shared" si="47"/>
        <v>89.964678178963894</v>
      </c>
      <c r="S761" t="s">
        <v>2035</v>
      </c>
      <c r="T761" t="s">
        <v>2043</v>
      </c>
    </row>
    <row r="762" spans="1:20" hidden="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7">
        <f t="shared" si="44"/>
        <v>43678.208333333328</v>
      </c>
      <c r="L762">
        <v>1567141200</v>
      </c>
      <c r="M762" s="7">
        <f t="shared" si="45"/>
        <v>43707.208333333328</v>
      </c>
      <c r="N762" t="b">
        <v>0</v>
      </c>
      <c r="O762" t="b">
        <v>1</v>
      </c>
      <c r="P762" t="s">
        <v>89</v>
      </c>
      <c r="Q762">
        <f t="shared" si="46"/>
        <v>-31708</v>
      </c>
      <c r="R762">
        <f t="shared" si="47"/>
        <v>79.009523809523813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7">
        <f t="shared" si="44"/>
        <v>42938.208333333328</v>
      </c>
      <c r="L763">
        <v>1501131600</v>
      </c>
      <c r="M763" s="7">
        <f t="shared" si="45"/>
        <v>42943.208333333328</v>
      </c>
      <c r="N763" t="b">
        <v>0</v>
      </c>
      <c r="O763" t="b">
        <v>0</v>
      </c>
      <c r="P763" t="s">
        <v>23</v>
      </c>
      <c r="Q763">
        <f t="shared" si="46"/>
        <v>12220</v>
      </c>
      <c r="R763">
        <f t="shared" si="47"/>
        <v>86.867469879518069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7">
        <f t="shared" si="44"/>
        <v>41241.25</v>
      </c>
      <c r="L764">
        <v>1355032800</v>
      </c>
      <c r="M764" s="7">
        <f t="shared" si="45"/>
        <v>41252.25</v>
      </c>
      <c r="N764" t="b">
        <v>0</v>
      </c>
      <c r="O764" t="b">
        <v>0</v>
      </c>
      <c r="P764" t="s">
        <v>159</v>
      </c>
      <c r="Q764">
        <f t="shared" si="46"/>
        <v>2704</v>
      </c>
      <c r="R764">
        <f t="shared" si="47"/>
        <v>62.04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7">
        <f t="shared" si="44"/>
        <v>41037.208333333336</v>
      </c>
      <c r="L765">
        <v>1339477200</v>
      </c>
      <c r="M765" s="7">
        <f t="shared" si="45"/>
        <v>41072.208333333336</v>
      </c>
      <c r="N765" t="b">
        <v>0</v>
      </c>
      <c r="O765" t="b">
        <v>1</v>
      </c>
      <c r="P765" t="s">
        <v>33</v>
      </c>
      <c r="Q765">
        <f t="shared" si="46"/>
        <v>738</v>
      </c>
      <c r="R765">
        <f t="shared" si="47"/>
        <v>26.970212765957445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7">
        <f t="shared" si="44"/>
        <v>40676.208333333336</v>
      </c>
      <c r="L766">
        <v>1305954000</v>
      </c>
      <c r="M766" s="7">
        <f t="shared" si="45"/>
        <v>40684.208333333336</v>
      </c>
      <c r="N766" t="b">
        <v>0</v>
      </c>
      <c r="O766" t="b">
        <v>0</v>
      </c>
      <c r="P766" t="s">
        <v>23</v>
      </c>
      <c r="Q766">
        <f t="shared" si="46"/>
        <v>6910</v>
      </c>
      <c r="R766">
        <f t="shared" si="47"/>
        <v>54.121621621621621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7">
        <f t="shared" si="44"/>
        <v>42840.208333333328</v>
      </c>
      <c r="L767">
        <v>1494392400</v>
      </c>
      <c r="M767" s="7">
        <f t="shared" si="45"/>
        <v>42865.208333333328</v>
      </c>
      <c r="N767" t="b">
        <v>1</v>
      </c>
      <c r="O767" t="b">
        <v>1</v>
      </c>
      <c r="P767" t="s">
        <v>60</v>
      </c>
      <c r="Q767">
        <f t="shared" si="46"/>
        <v>4225</v>
      </c>
      <c r="R767">
        <f t="shared" si="47"/>
        <v>41.035353535353536</v>
      </c>
      <c r="S767" t="s">
        <v>2035</v>
      </c>
      <c r="T767" t="s">
        <v>2045</v>
      </c>
    </row>
    <row r="768" spans="1:20" ht="31.5" hidden="1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7">
        <f t="shared" si="44"/>
        <v>43362.208333333328</v>
      </c>
      <c r="L768">
        <v>1537419600</v>
      </c>
      <c r="M768" s="7">
        <f t="shared" si="45"/>
        <v>43363.208333333328</v>
      </c>
      <c r="N768" t="b">
        <v>0</v>
      </c>
      <c r="O768" t="b">
        <v>0</v>
      </c>
      <c r="P768" t="s">
        <v>474</v>
      </c>
      <c r="Q768">
        <f t="shared" si="46"/>
        <v>-30147</v>
      </c>
      <c r="R768">
        <f t="shared" si="47"/>
        <v>55.052419354838712</v>
      </c>
      <c r="S768" t="s">
        <v>2041</v>
      </c>
      <c r="T768" t="s">
        <v>2063</v>
      </c>
    </row>
    <row r="769" spans="1:20" hidden="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7">
        <f t="shared" si="44"/>
        <v>42283.208333333328</v>
      </c>
      <c r="L769">
        <v>1447999200</v>
      </c>
      <c r="M769" s="7">
        <f t="shared" si="45"/>
        <v>42328.25</v>
      </c>
      <c r="N769" t="b">
        <v>0</v>
      </c>
      <c r="O769" t="b">
        <v>0</v>
      </c>
      <c r="P769" t="s">
        <v>206</v>
      </c>
      <c r="Q769">
        <f t="shared" si="46"/>
        <v>-41828</v>
      </c>
      <c r="R769">
        <f t="shared" si="47"/>
        <v>107.93762183235867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7">
        <f t="shared" ref="K770:K833" si="48">(((J770/60)/60)/24)+DATE(1970,1,1)</f>
        <v>41619.25</v>
      </c>
      <c r="L770">
        <v>1388037600</v>
      </c>
      <c r="M770" s="7">
        <f t="shared" ref="M770:M833" si="49">(((L770/60)/60)/24)+DATE(1970,1,1)</f>
        <v>41634.25</v>
      </c>
      <c r="N770" t="b">
        <v>0</v>
      </c>
      <c r="O770" t="b">
        <v>0</v>
      </c>
      <c r="P770" t="s">
        <v>33</v>
      </c>
      <c r="Q770">
        <f t="shared" ref="Q770:Q833" si="50">E770-D770</f>
        <v>6288</v>
      </c>
      <c r="R770">
        <f t="shared" ref="R770:R833" si="51">E770/G770</f>
        <v>73.92</v>
      </c>
      <c r="S770" t="s">
        <v>2039</v>
      </c>
      <c r="T770" t="s">
        <v>2040</v>
      </c>
    </row>
    <row r="771" spans="1:20" hidden="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7">
        <f t="shared" si="48"/>
        <v>41501.208333333336</v>
      </c>
      <c r="L771">
        <v>1378789200</v>
      </c>
      <c r="M771" s="7">
        <f t="shared" si="49"/>
        <v>41527.208333333336</v>
      </c>
      <c r="N771" t="b">
        <v>0</v>
      </c>
      <c r="O771" t="b">
        <v>0</v>
      </c>
      <c r="P771" t="s">
        <v>89</v>
      </c>
      <c r="Q771">
        <f t="shared" si="50"/>
        <v>-16494</v>
      </c>
      <c r="R771">
        <f t="shared" si="51"/>
        <v>31.995894428152493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7">
        <f t="shared" si="48"/>
        <v>41743.208333333336</v>
      </c>
      <c r="L772">
        <v>1398056400</v>
      </c>
      <c r="M772" s="7">
        <f t="shared" si="49"/>
        <v>41750.208333333336</v>
      </c>
      <c r="N772" t="b">
        <v>0</v>
      </c>
      <c r="O772" t="b">
        <v>1</v>
      </c>
      <c r="P772" t="s">
        <v>33</v>
      </c>
      <c r="Q772">
        <f t="shared" si="50"/>
        <v>7342</v>
      </c>
      <c r="R772">
        <f t="shared" si="51"/>
        <v>53.898148148148145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7">
        <f t="shared" si="48"/>
        <v>43491.25</v>
      </c>
      <c r="L773">
        <v>1550815200</v>
      </c>
      <c r="M773" s="7">
        <f t="shared" si="49"/>
        <v>43518.25</v>
      </c>
      <c r="N773" t="b">
        <v>0</v>
      </c>
      <c r="O773" t="b">
        <v>0</v>
      </c>
      <c r="P773" t="s">
        <v>33</v>
      </c>
      <c r="Q773">
        <f t="shared" si="50"/>
        <v>-2831</v>
      </c>
      <c r="R773">
        <f t="shared" si="51"/>
        <v>106.5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7">
        <f t="shared" si="48"/>
        <v>43505.25</v>
      </c>
      <c r="L774">
        <v>1550037600</v>
      </c>
      <c r="M774" s="7">
        <f t="shared" si="49"/>
        <v>43509.25</v>
      </c>
      <c r="N774" t="b">
        <v>0</v>
      </c>
      <c r="O774" t="b">
        <v>0</v>
      </c>
      <c r="P774" t="s">
        <v>60</v>
      </c>
      <c r="Q774">
        <f t="shared" si="50"/>
        <v>19986</v>
      </c>
      <c r="R774">
        <f t="shared" si="51"/>
        <v>32.999805409612762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7">
        <f t="shared" si="48"/>
        <v>42838.208333333328</v>
      </c>
      <c r="L775">
        <v>1492923600</v>
      </c>
      <c r="M775" s="7">
        <f t="shared" si="49"/>
        <v>42848.208333333328</v>
      </c>
      <c r="N775" t="b">
        <v>0</v>
      </c>
      <c r="O775" t="b">
        <v>0</v>
      </c>
      <c r="P775" t="s">
        <v>33</v>
      </c>
      <c r="Q775">
        <f t="shared" si="50"/>
        <v>48085</v>
      </c>
      <c r="R775">
        <f t="shared" si="51"/>
        <v>43.00254993625159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7">
        <f t="shared" si="48"/>
        <v>42513.208333333328</v>
      </c>
      <c r="L776">
        <v>1467522000</v>
      </c>
      <c r="M776" s="7">
        <f t="shared" si="49"/>
        <v>42554.208333333328</v>
      </c>
      <c r="N776" t="b">
        <v>0</v>
      </c>
      <c r="O776" t="b">
        <v>0</v>
      </c>
      <c r="P776" t="s">
        <v>28</v>
      </c>
      <c r="Q776">
        <f t="shared" si="50"/>
        <v>1775</v>
      </c>
      <c r="R776">
        <f t="shared" si="51"/>
        <v>86.858974358974365</v>
      </c>
      <c r="S776" t="s">
        <v>2037</v>
      </c>
      <c r="T776" t="s">
        <v>2038</v>
      </c>
    </row>
    <row r="777" spans="1:20" ht="31.5" hidden="1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7">
        <f t="shared" si="48"/>
        <v>41949.25</v>
      </c>
      <c r="L777">
        <v>1416117600</v>
      </c>
      <c r="M777" s="7">
        <f t="shared" si="49"/>
        <v>41959.25</v>
      </c>
      <c r="N777" t="b">
        <v>0</v>
      </c>
      <c r="O777" t="b">
        <v>0</v>
      </c>
      <c r="P777" t="s">
        <v>23</v>
      </c>
      <c r="Q777">
        <f t="shared" si="50"/>
        <v>-8432</v>
      </c>
      <c r="R777">
        <f t="shared" si="51"/>
        <v>96.8</v>
      </c>
      <c r="S777" t="s">
        <v>2035</v>
      </c>
      <c r="T777" t="s">
        <v>2036</v>
      </c>
    </row>
    <row r="778" spans="1:20" hidden="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7">
        <f t="shared" si="48"/>
        <v>43650.208333333328</v>
      </c>
      <c r="L778">
        <v>1563771600</v>
      </c>
      <c r="M778" s="7">
        <f t="shared" si="49"/>
        <v>43668.208333333328</v>
      </c>
      <c r="N778" t="b">
        <v>0</v>
      </c>
      <c r="O778" t="b">
        <v>0</v>
      </c>
      <c r="P778" t="s">
        <v>33</v>
      </c>
      <c r="Q778">
        <f t="shared" si="50"/>
        <v>-38177</v>
      </c>
      <c r="R778">
        <f t="shared" si="51"/>
        <v>32.995456610631528</v>
      </c>
      <c r="S778" t="s">
        <v>2039</v>
      </c>
      <c r="T778" t="s">
        <v>2040</v>
      </c>
    </row>
    <row r="779" spans="1:20" hidden="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7">
        <f t="shared" si="48"/>
        <v>40809.208333333336</v>
      </c>
      <c r="L779">
        <v>1319259600</v>
      </c>
      <c r="M779" s="7">
        <f t="shared" si="49"/>
        <v>40838.208333333336</v>
      </c>
      <c r="N779" t="b">
        <v>0</v>
      </c>
      <c r="O779" t="b">
        <v>0</v>
      </c>
      <c r="P779" t="s">
        <v>33</v>
      </c>
      <c r="Q779">
        <f t="shared" si="50"/>
        <v>-47813</v>
      </c>
      <c r="R779">
        <f t="shared" si="51"/>
        <v>68.028106508875737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7">
        <f t="shared" si="48"/>
        <v>40768.208333333336</v>
      </c>
      <c r="L780">
        <v>1313643600</v>
      </c>
      <c r="M780" s="7">
        <f t="shared" si="49"/>
        <v>40773.208333333336</v>
      </c>
      <c r="N780" t="b">
        <v>0</v>
      </c>
      <c r="O780" t="b">
        <v>0</v>
      </c>
      <c r="P780" t="s">
        <v>71</v>
      </c>
      <c r="Q780">
        <f t="shared" si="50"/>
        <v>8943</v>
      </c>
      <c r="R780">
        <f t="shared" si="51"/>
        <v>58.867816091954026</v>
      </c>
      <c r="S780" t="s">
        <v>2041</v>
      </c>
      <c r="T780" t="s">
        <v>2049</v>
      </c>
    </row>
    <row r="781" spans="1:20" hidden="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7">
        <f t="shared" si="48"/>
        <v>42230.208333333328</v>
      </c>
      <c r="L781">
        <v>1440306000</v>
      </c>
      <c r="M781" s="7">
        <f t="shared" si="49"/>
        <v>42239.208333333328</v>
      </c>
      <c r="N781" t="b">
        <v>0</v>
      </c>
      <c r="O781" t="b">
        <v>1</v>
      </c>
      <c r="P781" t="s">
        <v>33</v>
      </c>
      <c r="Q781">
        <f t="shared" si="50"/>
        <v>-21407</v>
      </c>
      <c r="R781">
        <f t="shared" si="51"/>
        <v>105.04572803850782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7">
        <f t="shared" si="48"/>
        <v>42573.208333333328</v>
      </c>
      <c r="L782">
        <v>1470805200</v>
      </c>
      <c r="M782" s="7">
        <f t="shared" si="49"/>
        <v>42592.208333333328</v>
      </c>
      <c r="N782" t="b">
        <v>0</v>
      </c>
      <c r="O782" t="b">
        <v>1</v>
      </c>
      <c r="P782" t="s">
        <v>53</v>
      </c>
      <c r="Q782">
        <f t="shared" si="50"/>
        <v>321</v>
      </c>
      <c r="R782">
        <f t="shared" si="51"/>
        <v>33.054878048780488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7">
        <f t="shared" si="48"/>
        <v>40482.208333333336</v>
      </c>
      <c r="L783">
        <v>1292911200</v>
      </c>
      <c r="M783" s="7">
        <f t="shared" si="49"/>
        <v>40533.25</v>
      </c>
      <c r="N783" t="b">
        <v>0</v>
      </c>
      <c r="O783" t="b">
        <v>0</v>
      </c>
      <c r="P783" t="s">
        <v>33</v>
      </c>
      <c r="Q783">
        <f t="shared" si="50"/>
        <v>-4286</v>
      </c>
      <c r="R783">
        <f t="shared" si="51"/>
        <v>78.821428571428569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7">
        <f t="shared" si="48"/>
        <v>40603.25</v>
      </c>
      <c r="L784">
        <v>1301374800</v>
      </c>
      <c r="M784" s="7">
        <f t="shared" si="49"/>
        <v>40631.208333333336</v>
      </c>
      <c r="N784" t="b">
        <v>0</v>
      </c>
      <c r="O784" t="b">
        <v>1</v>
      </c>
      <c r="P784" t="s">
        <v>71</v>
      </c>
      <c r="Q784">
        <f t="shared" si="50"/>
        <v>5881</v>
      </c>
      <c r="R784">
        <f t="shared" si="51"/>
        <v>68.204968944099377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7">
        <f t="shared" si="48"/>
        <v>41625.25</v>
      </c>
      <c r="L785">
        <v>1387864800</v>
      </c>
      <c r="M785" s="7">
        <f t="shared" si="49"/>
        <v>41632.25</v>
      </c>
      <c r="N785" t="b">
        <v>0</v>
      </c>
      <c r="O785" t="b">
        <v>0</v>
      </c>
      <c r="P785" t="s">
        <v>23</v>
      </c>
      <c r="Q785">
        <f t="shared" si="50"/>
        <v>3051</v>
      </c>
      <c r="R785">
        <f t="shared" si="51"/>
        <v>75.731884057971016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7">
        <f t="shared" si="48"/>
        <v>42435.25</v>
      </c>
      <c r="L786">
        <v>1458190800</v>
      </c>
      <c r="M786" s="7">
        <f t="shared" si="49"/>
        <v>42446.208333333328</v>
      </c>
      <c r="N786" t="b">
        <v>0</v>
      </c>
      <c r="O786" t="b">
        <v>0</v>
      </c>
      <c r="P786" t="s">
        <v>28</v>
      </c>
      <c r="Q786">
        <f t="shared" si="50"/>
        <v>13635</v>
      </c>
      <c r="R786">
        <f t="shared" si="51"/>
        <v>30.996070133010882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7">
        <f t="shared" si="48"/>
        <v>43582.208333333328</v>
      </c>
      <c r="L787">
        <v>1559278800</v>
      </c>
      <c r="M787" s="7">
        <f t="shared" si="49"/>
        <v>43616.208333333328</v>
      </c>
      <c r="N787" t="b">
        <v>0</v>
      </c>
      <c r="O787" t="b">
        <v>1</v>
      </c>
      <c r="P787" t="s">
        <v>71</v>
      </c>
      <c r="Q787">
        <f t="shared" si="50"/>
        <v>6239</v>
      </c>
      <c r="R787">
        <f t="shared" si="51"/>
        <v>101.88188976377953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7">
        <f t="shared" si="48"/>
        <v>43186.208333333328</v>
      </c>
      <c r="L788">
        <v>1522731600</v>
      </c>
      <c r="M788" s="7">
        <f t="shared" si="49"/>
        <v>43193.208333333328</v>
      </c>
      <c r="N788" t="b">
        <v>0</v>
      </c>
      <c r="O788" t="b">
        <v>1</v>
      </c>
      <c r="P788" t="s">
        <v>159</v>
      </c>
      <c r="Q788">
        <f t="shared" si="50"/>
        <v>9446</v>
      </c>
      <c r="R788">
        <f t="shared" si="51"/>
        <v>52.879227053140099</v>
      </c>
      <c r="S788" t="s">
        <v>2035</v>
      </c>
      <c r="T788" t="s">
        <v>2058</v>
      </c>
    </row>
    <row r="789" spans="1:20" hidden="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7">
        <f t="shared" si="48"/>
        <v>40684.208333333336</v>
      </c>
      <c r="L789">
        <v>1306731600</v>
      </c>
      <c r="M789" s="7">
        <f t="shared" si="49"/>
        <v>40693.208333333336</v>
      </c>
      <c r="N789" t="b">
        <v>0</v>
      </c>
      <c r="O789" t="b">
        <v>0</v>
      </c>
      <c r="P789" t="s">
        <v>23</v>
      </c>
      <c r="Q789">
        <f t="shared" si="50"/>
        <v>-206</v>
      </c>
      <c r="R789">
        <f t="shared" si="51"/>
        <v>71.005820721769496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7">
        <f t="shared" si="48"/>
        <v>41202.208333333336</v>
      </c>
      <c r="L790">
        <v>1352527200</v>
      </c>
      <c r="M790" s="7">
        <f t="shared" si="49"/>
        <v>41223.25</v>
      </c>
      <c r="N790" t="b">
        <v>0</v>
      </c>
      <c r="O790" t="b">
        <v>0</v>
      </c>
      <c r="P790" t="s">
        <v>71</v>
      </c>
      <c r="Q790">
        <f t="shared" si="50"/>
        <v>-426</v>
      </c>
      <c r="R790">
        <f t="shared" si="51"/>
        <v>102.38709677419355</v>
      </c>
      <c r="S790" t="s">
        <v>2041</v>
      </c>
      <c r="T790" t="s">
        <v>2049</v>
      </c>
    </row>
    <row r="791" spans="1:20" hidden="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7">
        <f t="shared" si="48"/>
        <v>41786.208333333336</v>
      </c>
      <c r="L791">
        <v>1404363600</v>
      </c>
      <c r="M791" s="7">
        <f t="shared" si="49"/>
        <v>41823.208333333336</v>
      </c>
      <c r="N791" t="b">
        <v>0</v>
      </c>
      <c r="O791" t="b">
        <v>0</v>
      </c>
      <c r="P791" t="s">
        <v>33</v>
      </c>
      <c r="Q791">
        <f t="shared" si="50"/>
        <v>-5649</v>
      </c>
      <c r="R791">
        <f t="shared" si="51"/>
        <v>74.466666666666669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7">
        <f t="shared" si="48"/>
        <v>40223.25</v>
      </c>
      <c r="L792">
        <v>1266645600</v>
      </c>
      <c r="M792" s="7">
        <f t="shared" si="49"/>
        <v>40229.25</v>
      </c>
      <c r="N792" t="b">
        <v>0</v>
      </c>
      <c r="O792" t="b">
        <v>0</v>
      </c>
      <c r="P792" t="s">
        <v>33</v>
      </c>
      <c r="Q792">
        <f t="shared" si="50"/>
        <v>-129126</v>
      </c>
      <c r="R792">
        <f t="shared" si="51"/>
        <v>51.009883198562441</v>
      </c>
      <c r="S792" t="s">
        <v>2039</v>
      </c>
      <c r="T792" t="s">
        <v>2040</v>
      </c>
    </row>
    <row r="793" spans="1:20" hidden="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7">
        <f t="shared" si="48"/>
        <v>42715.25</v>
      </c>
      <c r="L793">
        <v>1482818400</v>
      </c>
      <c r="M793" s="7">
        <f t="shared" si="49"/>
        <v>42731.25</v>
      </c>
      <c r="N793" t="b">
        <v>0</v>
      </c>
      <c r="O793" t="b">
        <v>0</v>
      </c>
      <c r="P793" t="s">
        <v>17</v>
      </c>
      <c r="Q793">
        <f t="shared" si="50"/>
        <v>-1560</v>
      </c>
      <c r="R793">
        <f t="shared" si="51"/>
        <v>90</v>
      </c>
      <c r="S793" t="s">
        <v>2033</v>
      </c>
      <c r="T793" t="s">
        <v>2034</v>
      </c>
    </row>
    <row r="794" spans="1:20" hidden="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7">
        <f t="shared" si="48"/>
        <v>41451.208333333336</v>
      </c>
      <c r="L794">
        <v>1374642000</v>
      </c>
      <c r="M794" s="7">
        <f t="shared" si="49"/>
        <v>41479.208333333336</v>
      </c>
      <c r="N794" t="b">
        <v>0</v>
      </c>
      <c r="O794" t="b">
        <v>1</v>
      </c>
      <c r="P794" t="s">
        <v>33</v>
      </c>
      <c r="Q794">
        <f t="shared" si="50"/>
        <v>-1320</v>
      </c>
      <c r="R794">
        <f t="shared" si="51"/>
        <v>97.142857142857139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7">
        <f t="shared" si="48"/>
        <v>41450.208333333336</v>
      </c>
      <c r="L795">
        <v>1372482000</v>
      </c>
      <c r="M795" s="7">
        <f t="shared" si="49"/>
        <v>41454.208333333336</v>
      </c>
      <c r="N795" t="b">
        <v>0</v>
      </c>
      <c r="O795" t="b">
        <v>0</v>
      </c>
      <c r="P795" t="s">
        <v>68</v>
      </c>
      <c r="Q795">
        <f t="shared" si="50"/>
        <v>11945</v>
      </c>
      <c r="R795">
        <f t="shared" si="51"/>
        <v>72.071823204419886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7">
        <f t="shared" si="48"/>
        <v>43091.25</v>
      </c>
      <c r="L796">
        <v>1514959200</v>
      </c>
      <c r="M796" s="7">
        <f t="shared" si="49"/>
        <v>43103.25</v>
      </c>
      <c r="N796" t="b">
        <v>0</v>
      </c>
      <c r="O796" t="b">
        <v>0</v>
      </c>
      <c r="P796" t="s">
        <v>23</v>
      </c>
      <c r="Q796">
        <f t="shared" si="50"/>
        <v>1676</v>
      </c>
      <c r="R796">
        <f t="shared" si="51"/>
        <v>75.236363636363635</v>
      </c>
      <c r="S796" t="s">
        <v>2035</v>
      </c>
      <c r="T796" t="s">
        <v>2036</v>
      </c>
    </row>
    <row r="797" spans="1:20" ht="31.5" hidden="1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7">
        <f t="shared" si="48"/>
        <v>42675.208333333328</v>
      </c>
      <c r="L797">
        <v>1478235600</v>
      </c>
      <c r="M797" s="7">
        <f t="shared" si="49"/>
        <v>42678.208333333328</v>
      </c>
      <c r="N797" t="b">
        <v>0</v>
      </c>
      <c r="O797" t="b">
        <v>0</v>
      </c>
      <c r="P797" t="s">
        <v>53</v>
      </c>
      <c r="Q797">
        <f t="shared" si="50"/>
        <v>-6078</v>
      </c>
      <c r="R797">
        <f t="shared" si="51"/>
        <v>32.967741935483872</v>
      </c>
      <c r="S797" t="s">
        <v>2041</v>
      </c>
      <c r="T797" t="s">
        <v>2044</v>
      </c>
    </row>
    <row r="798" spans="1:20" hidden="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7">
        <f t="shared" si="48"/>
        <v>41859.208333333336</v>
      </c>
      <c r="L798">
        <v>1408078800</v>
      </c>
      <c r="M798" s="7">
        <f t="shared" si="49"/>
        <v>41866.208333333336</v>
      </c>
      <c r="N798" t="b">
        <v>0</v>
      </c>
      <c r="O798" t="b">
        <v>1</v>
      </c>
      <c r="P798" t="s">
        <v>292</v>
      </c>
      <c r="Q798">
        <f t="shared" si="50"/>
        <v>-3525</v>
      </c>
      <c r="R798">
        <f t="shared" si="51"/>
        <v>54.807692307692307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7">
        <f t="shared" si="48"/>
        <v>43464.25</v>
      </c>
      <c r="L799">
        <v>1548136800</v>
      </c>
      <c r="M799" s="7">
        <f t="shared" si="49"/>
        <v>43487.25</v>
      </c>
      <c r="N799" t="b">
        <v>0</v>
      </c>
      <c r="O799" t="b">
        <v>0</v>
      </c>
      <c r="P799" t="s">
        <v>28</v>
      </c>
      <c r="Q799">
        <f t="shared" si="50"/>
        <v>732</v>
      </c>
      <c r="R799">
        <f t="shared" si="51"/>
        <v>45.037837837837834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7">
        <f t="shared" si="48"/>
        <v>41060.208333333336</v>
      </c>
      <c r="L800">
        <v>1340859600</v>
      </c>
      <c r="M800" s="7">
        <f t="shared" si="49"/>
        <v>41088.208333333336</v>
      </c>
      <c r="N800" t="b">
        <v>0</v>
      </c>
      <c r="O800" t="b">
        <v>1</v>
      </c>
      <c r="P800" t="s">
        <v>33</v>
      </c>
      <c r="Q800">
        <f t="shared" si="50"/>
        <v>3008</v>
      </c>
      <c r="R800">
        <f t="shared" si="51"/>
        <v>52.958677685950413</v>
      </c>
      <c r="S800" t="s">
        <v>2039</v>
      </c>
      <c r="T800" t="s">
        <v>2040</v>
      </c>
    </row>
    <row r="801" spans="1:20" hidden="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7">
        <f t="shared" si="48"/>
        <v>42399.25</v>
      </c>
      <c r="L801">
        <v>1454479200</v>
      </c>
      <c r="M801" s="7">
        <f t="shared" si="49"/>
        <v>42403.25</v>
      </c>
      <c r="N801" t="b">
        <v>0</v>
      </c>
      <c r="O801" t="b">
        <v>0</v>
      </c>
      <c r="P801" t="s">
        <v>33</v>
      </c>
      <c r="Q801">
        <f t="shared" si="50"/>
        <v>-10978</v>
      </c>
      <c r="R801">
        <f t="shared" si="51"/>
        <v>60.017959183673469</v>
      </c>
      <c r="S801" t="s">
        <v>2039</v>
      </c>
      <c r="T801" t="s">
        <v>2040</v>
      </c>
    </row>
    <row r="802" spans="1:20" hidden="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7">
        <f t="shared" si="48"/>
        <v>42167.208333333328</v>
      </c>
      <c r="L802">
        <v>1434430800</v>
      </c>
      <c r="M802" s="7">
        <f t="shared" si="49"/>
        <v>42171.208333333328</v>
      </c>
      <c r="N802" t="b">
        <v>0</v>
      </c>
      <c r="O802" t="b">
        <v>0</v>
      </c>
      <c r="P802" t="s">
        <v>23</v>
      </c>
      <c r="Q802">
        <f t="shared" si="50"/>
        <v>-99</v>
      </c>
      <c r="R802">
        <f t="shared" si="51"/>
        <v>1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7">
        <f t="shared" si="48"/>
        <v>43830.25</v>
      </c>
      <c r="L803">
        <v>1579672800</v>
      </c>
      <c r="M803" s="7">
        <f t="shared" si="49"/>
        <v>43852.25</v>
      </c>
      <c r="N803" t="b">
        <v>0</v>
      </c>
      <c r="O803" t="b">
        <v>1</v>
      </c>
      <c r="P803" t="s">
        <v>122</v>
      </c>
      <c r="Q803">
        <f t="shared" si="50"/>
        <v>2367</v>
      </c>
      <c r="R803">
        <f t="shared" si="51"/>
        <v>44.028301886792455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7">
        <f t="shared" si="48"/>
        <v>43650.208333333328</v>
      </c>
      <c r="L804">
        <v>1562389200</v>
      </c>
      <c r="M804" s="7">
        <f t="shared" si="49"/>
        <v>43652.208333333328</v>
      </c>
      <c r="N804" t="b">
        <v>0</v>
      </c>
      <c r="O804" t="b">
        <v>0</v>
      </c>
      <c r="P804" t="s">
        <v>122</v>
      </c>
      <c r="Q804">
        <f t="shared" si="50"/>
        <v>6016</v>
      </c>
      <c r="R804">
        <f t="shared" si="51"/>
        <v>86.028169014084511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7">
        <f t="shared" si="48"/>
        <v>43492.25</v>
      </c>
      <c r="L805">
        <v>1551506400</v>
      </c>
      <c r="M805" s="7">
        <f t="shared" si="49"/>
        <v>43526.25</v>
      </c>
      <c r="N805" t="b">
        <v>0</v>
      </c>
      <c r="O805" t="b">
        <v>0</v>
      </c>
      <c r="P805" t="s">
        <v>33</v>
      </c>
      <c r="Q805">
        <f t="shared" si="50"/>
        <v>427</v>
      </c>
      <c r="R805">
        <f t="shared" si="51"/>
        <v>28.012875536480685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7">
        <f t="shared" si="48"/>
        <v>43102.25</v>
      </c>
      <c r="L806">
        <v>1516600800</v>
      </c>
      <c r="M806" s="7">
        <f t="shared" si="49"/>
        <v>43122.25</v>
      </c>
      <c r="N806" t="b">
        <v>0</v>
      </c>
      <c r="O806" t="b">
        <v>0</v>
      </c>
      <c r="P806" t="s">
        <v>23</v>
      </c>
      <c r="Q806">
        <f t="shared" si="50"/>
        <v>4387</v>
      </c>
      <c r="R806">
        <f t="shared" si="51"/>
        <v>32.050458715596328</v>
      </c>
      <c r="S806" t="s">
        <v>2035</v>
      </c>
      <c r="T806" t="s">
        <v>2036</v>
      </c>
    </row>
    <row r="807" spans="1:20" ht="31.5" hidden="1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7">
        <f t="shared" si="48"/>
        <v>41958.25</v>
      </c>
      <c r="L807">
        <v>1420437600</v>
      </c>
      <c r="M807" s="7">
        <f t="shared" si="49"/>
        <v>42009.25</v>
      </c>
      <c r="N807" t="b">
        <v>0</v>
      </c>
      <c r="O807" t="b">
        <v>0</v>
      </c>
      <c r="P807" t="s">
        <v>42</v>
      </c>
      <c r="Q807">
        <f t="shared" si="50"/>
        <v>-4768</v>
      </c>
      <c r="R807">
        <f t="shared" si="51"/>
        <v>73.611940298507463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7">
        <f t="shared" si="48"/>
        <v>40973.25</v>
      </c>
      <c r="L808">
        <v>1332997200</v>
      </c>
      <c r="M808" s="7">
        <f t="shared" si="49"/>
        <v>40997.208333333336</v>
      </c>
      <c r="N808" t="b">
        <v>0</v>
      </c>
      <c r="O808" t="b">
        <v>1</v>
      </c>
      <c r="P808" t="s">
        <v>53</v>
      </c>
      <c r="Q808">
        <f t="shared" si="50"/>
        <v>7562</v>
      </c>
      <c r="R808">
        <f t="shared" si="51"/>
        <v>108.71052631578948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7">
        <f t="shared" si="48"/>
        <v>43753.208333333328</v>
      </c>
      <c r="L809">
        <v>1574920800</v>
      </c>
      <c r="M809" s="7">
        <f t="shared" si="49"/>
        <v>43797.25</v>
      </c>
      <c r="N809" t="b">
        <v>0</v>
      </c>
      <c r="O809" t="b">
        <v>1</v>
      </c>
      <c r="P809" t="s">
        <v>33</v>
      </c>
      <c r="Q809">
        <f t="shared" si="50"/>
        <v>1148</v>
      </c>
      <c r="R809">
        <f t="shared" si="51"/>
        <v>42.97674418604651</v>
      </c>
      <c r="S809" t="s">
        <v>2039</v>
      </c>
      <c r="T809" t="s">
        <v>2040</v>
      </c>
    </row>
    <row r="810" spans="1:20" hidden="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7">
        <f t="shared" si="48"/>
        <v>42507.208333333328</v>
      </c>
      <c r="L810">
        <v>1464930000</v>
      </c>
      <c r="M810" s="7">
        <f t="shared" si="49"/>
        <v>42524.208333333328</v>
      </c>
      <c r="N810" t="b">
        <v>0</v>
      </c>
      <c r="O810" t="b">
        <v>0</v>
      </c>
      <c r="P810" t="s">
        <v>17</v>
      </c>
      <c r="Q810">
        <f t="shared" si="50"/>
        <v>-3617</v>
      </c>
      <c r="R810">
        <f t="shared" si="51"/>
        <v>83.315789473684205</v>
      </c>
      <c r="S810" t="s">
        <v>2033</v>
      </c>
      <c r="T810" t="s">
        <v>2034</v>
      </c>
    </row>
    <row r="811" spans="1:20" hidden="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7">
        <f t="shared" si="48"/>
        <v>41135.208333333336</v>
      </c>
      <c r="L811">
        <v>1345006800</v>
      </c>
      <c r="M811" s="7">
        <f t="shared" si="49"/>
        <v>41136.208333333336</v>
      </c>
      <c r="N811" t="b">
        <v>0</v>
      </c>
      <c r="O811" t="b">
        <v>0</v>
      </c>
      <c r="P811" t="s">
        <v>42</v>
      </c>
      <c r="Q811">
        <f t="shared" si="50"/>
        <v>-52264</v>
      </c>
      <c r="R811">
        <f t="shared" si="51"/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7">
        <f t="shared" si="48"/>
        <v>43067.25</v>
      </c>
      <c r="L812">
        <v>1512712800</v>
      </c>
      <c r="M812" s="7">
        <f t="shared" si="49"/>
        <v>43077.25</v>
      </c>
      <c r="N812" t="b">
        <v>0</v>
      </c>
      <c r="O812" t="b">
        <v>1</v>
      </c>
      <c r="P812" t="s">
        <v>33</v>
      </c>
      <c r="Q812">
        <f t="shared" si="50"/>
        <v>5960</v>
      </c>
      <c r="R812">
        <f t="shared" si="51"/>
        <v>55.927601809954751</v>
      </c>
      <c r="S812" t="s">
        <v>2039</v>
      </c>
      <c r="T812" t="s">
        <v>2040</v>
      </c>
    </row>
    <row r="813" spans="1:20" hidden="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7">
        <f t="shared" si="48"/>
        <v>42378.25</v>
      </c>
      <c r="L813">
        <v>1452492000</v>
      </c>
      <c r="M813" s="7">
        <f t="shared" si="49"/>
        <v>42380.25</v>
      </c>
      <c r="N813" t="b">
        <v>0</v>
      </c>
      <c r="O813" t="b">
        <v>1</v>
      </c>
      <c r="P813" t="s">
        <v>89</v>
      </c>
      <c r="Q813">
        <f t="shared" si="50"/>
        <v>-21180</v>
      </c>
      <c r="R813">
        <f t="shared" si="51"/>
        <v>105.03681885125184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7">
        <f t="shared" si="48"/>
        <v>43206.208333333328</v>
      </c>
      <c r="L814">
        <v>1524286800</v>
      </c>
      <c r="M814" s="7">
        <f t="shared" si="49"/>
        <v>43211.208333333328</v>
      </c>
      <c r="N814" t="b">
        <v>0</v>
      </c>
      <c r="O814" t="b">
        <v>0</v>
      </c>
      <c r="P814" t="s">
        <v>68</v>
      </c>
      <c r="Q814">
        <f t="shared" si="50"/>
        <v>74940</v>
      </c>
      <c r="R814">
        <f t="shared" si="51"/>
        <v>48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7">
        <f t="shared" si="48"/>
        <v>41148.208333333336</v>
      </c>
      <c r="L815">
        <v>1346907600</v>
      </c>
      <c r="M815" s="7">
        <f t="shared" si="49"/>
        <v>41158.208333333336</v>
      </c>
      <c r="N815" t="b">
        <v>0</v>
      </c>
      <c r="O815" t="b">
        <v>0</v>
      </c>
      <c r="P815" t="s">
        <v>89</v>
      </c>
      <c r="Q815">
        <f t="shared" si="50"/>
        <v>4461</v>
      </c>
      <c r="R815">
        <f t="shared" si="51"/>
        <v>112.66176470588235</v>
      </c>
      <c r="S815" t="s">
        <v>2050</v>
      </c>
      <c r="T815" t="s">
        <v>2051</v>
      </c>
    </row>
    <row r="816" spans="1:20" hidden="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7">
        <f t="shared" si="48"/>
        <v>42517.208333333328</v>
      </c>
      <c r="L816">
        <v>1464498000</v>
      </c>
      <c r="M816" s="7">
        <f t="shared" si="49"/>
        <v>42519.208333333328</v>
      </c>
      <c r="N816" t="b">
        <v>0</v>
      </c>
      <c r="O816" t="b">
        <v>1</v>
      </c>
      <c r="P816" t="s">
        <v>23</v>
      </c>
      <c r="Q816">
        <f t="shared" si="50"/>
        <v>-250</v>
      </c>
      <c r="R816">
        <f t="shared" si="51"/>
        <v>81.944444444444443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7">
        <f t="shared" si="48"/>
        <v>43068.25</v>
      </c>
      <c r="L817">
        <v>1514181600</v>
      </c>
      <c r="M817" s="7">
        <f t="shared" si="49"/>
        <v>43094.25</v>
      </c>
      <c r="N817" t="b">
        <v>0</v>
      </c>
      <c r="O817" t="b">
        <v>0</v>
      </c>
      <c r="P817" t="s">
        <v>23</v>
      </c>
      <c r="Q817">
        <f t="shared" si="50"/>
        <v>2721</v>
      </c>
      <c r="R817">
        <f t="shared" si="51"/>
        <v>64.049180327868854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7">
        <f t="shared" si="48"/>
        <v>41680.25</v>
      </c>
      <c r="L818">
        <v>1392184800</v>
      </c>
      <c r="M818" s="7">
        <f t="shared" si="49"/>
        <v>41682.25</v>
      </c>
      <c r="N818" t="b">
        <v>1</v>
      </c>
      <c r="O818" t="b">
        <v>1</v>
      </c>
      <c r="P818" t="s">
        <v>33</v>
      </c>
      <c r="Q818">
        <f t="shared" si="50"/>
        <v>11850</v>
      </c>
      <c r="R818">
        <f t="shared" si="51"/>
        <v>106.39097744360902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7">
        <f t="shared" si="48"/>
        <v>43589.208333333328</v>
      </c>
      <c r="L819">
        <v>1559365200</v>
      </c>
      <c r="M819" s="7">
        <f t="shared" si="49"/>
        <v>43617.208333333328</v>
      </c>
      <c r="N819" t="b">
        <v>0</v>
      </c>
      <c r="O819" t="b">
        <v>1</v>
      </c>
      <c r="P819" t="s">
        <v>68</v>
      </c>
      <c r="Q819">
        <f t="shared" si="50"/>
        <v>137892</v>
      </c>
      <c r="R819">
        <f t="shared" si="51"/>
        <v>76.011249497790274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7">
        <f t="shared" si="48"/>
        <v>43486.25</v>
      </c>
      <c r="L820">
        <v>1549173600</v>
      </c>
      <c r="M820" s="7">
        <f t="shared" si="49"/>
        <v>43499.25</v>
      </c>
      <c r="N820" t="b">
        <v>0</v>
      </c>
      <c r="O820" t="b">
        <v>1</v>
      </c>
      <c r="P820" t="s">
        <v>33</v>
      </c>
      <c r="Q820">
        <f t="shared" si="50"/>
        <v>6964</v>
      </c>
      <c r="R820">
        <f t="shared" si="51"/>
        <v>111.07246376811594</v>
      </c>
      <c r="S820" t="s">
        <v>2039</v>
      </c>
      <c r="T820" t="s">
        <v>2040</v>
      </c>
    </row>
    <row r="821" spans="1:20" ht="31.5" hidden="1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7">
        <f t="shared" si="48"/>
        <v>41237.25</v>
      </c>
      <c r="L821">
        <v>1355032800</v>
      </c>
      <c r="M821" s="7">
        <f t="shared" si="49"/>
        <v>41252.25</v>
      </c>
      <c r="N821" t="b">
        <v>1</v>
      </c>
      <c r="O821" t="b">
        <v>0</v>
      </c>
      <c r="P821" t="s">
        <v>89</v>
      </c>
      <c r="Q821">
        <f t="shared" si="50"/>
        <v>-4391</v>
      </c>
      <c r="R821">
        <f t="shared" si="51"/>
        <v>95.936170212765958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7">
        <f t="shared" si="48"/>
        <v>43310.208333333328</v>
      </c>
      <c r="L822">
        <v>1533963600</v>
      </c>
      <c r="M822" s="7">
        <f t="shared" si="49"/>
        <v>43323.208333333328</v>
      </c>
      <c r="N822" t="b">
        <v>0</v>
      </c>
      <c r="O822" t="b">
        <v>1</v>
      </c>
      <c r="P822" t="s">
        <v>23</v>
      </c>
      <c r="Q822">
        <f t="shared" si="50"/>
        <v>10509</v>
      </c>
      <c r="R822">
        <f t="shared" si="51"/>
        <v>43.043010752688176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7">
        <f t="shared" si="48"/>
        <v>42794.25</v>
      </c>
      <c r="L823">
        <v>1489381200</v>
      </c>
      <c r="M823" s="7">
        <f t="shared" si="49"/>
        <v>42807.208333333328</v>
      </c>
      <c r="N823" t="b">
        <v>0</v>
      </c>
      <c r="O823" t="b">
        <v>0</v>
      </c>
      <c r="P823" t="s">
        <v>42</v>
      </c>
      <c r="Q823">
        <f t="shared" si="50"/>
        <v>9373</v>
      </c>
      <c r="R823">
        <f t="shared" si="51"/>
        <v>67.966666666666669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7">
        <f t="shared" si="48"/>
        <v>41698.25</v>
      </c>
      <c r="L824">
        <v>1395032400</v>
      </c>
      <c r="M824" s="7">
        <f t="shared" si="49"/>
        <v>41715.208333333336</v>
      </c>
      <c r="N824" t="b">
        <v>0</v>
      </c>
      <c r="O824" t="b">
        <v>0</v>
      </c>
      <c r="P824" t="s">
        <v>23</v>
      </c>
      <c r="Q824">
        <f t="shared" si="50"/>
        <v>134982</v>
      </c>
      <c r="R824">
        <f t="shared" si="51"/>
        <v>89.991428571428571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7">
        <f t="shared" si="48"/>
        <v>41892.208333333336</v>
      </c>
      <c r="L825">
        <v>1412485200</v>
      </c>
      <c r="M825" s="7">
        <f t="shared" si="49"/>
        <v>41917.208333333336</v>
      </c>
      <c r="N825" t="b">
        <v>1</v>
      </c>
      <c r="O825" t="b">
        <v>1</v>
      </c>
      <c r="P825" t="s">
        <v>23</v>
      </c>
      <c r="Q825">
        <f t="shared" si="50"/>
        <v>10540</v>
      </c>
      <c r="R825">
        <f t="shared" si="51"/>
        <v>58.095238095238095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7">
        <f t="shared" si="48"/>
        <v>40348.208333333336</v>
      </c>
      <c r="L826">
        <v>1279688400</v>
      </c>
      <c r="M826" s="7">
        <f t="shared" si="49"/>
        <v>40380.208333333336</v>
      </c>
      <c r="N826" t="b">
        <v>0</v>
      </c>
      <c r="O826" t="b">
        <v>1</v>
      </c>
      <c r="P826" t="s">
        <v>68</v>
      </c>
      <c r="Q826">
        <f t="shared" si="50"/>
        <v>22516</v>
      </c>
      <c r="R826">
        <f t="shared" si="51"/>
        <v>83.996875000000003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7">
        <f t="shared" si="48"/>
        <v>42941.208333333328</v>
      </c>
      <c r="L827">
        <v>1501995600</v>
      </c>
      <c r="M827" s="7">
        <f t="shared" si="49"/>
        <v>42953.208333333328</v>
      </c>
      <c r="N827" t="b">
        <v>0</v>
      </c>
      <c r="O827" t="b">
        <v>0</v>
      </c>
      <c r="P827" t="s">
        <v>100</v>
      </c>
      <c r="Q827">
        <f t="shared" si="50"/>
        <v>10350</v>
      </c>
      <c r="R827">
        <f t="shared" si="51"/>
        <v>88.853503184713375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7">
        <f t="shared" si="48"/>
        <v>40525.25</v>
      </c>
      <c r="L828">
        <v>1294639200</v>
      </c>
      <c r="M828" s="7">
        <f t="shared" si="49"/>
        <v>40553.25</v>
      </c>
      <c r="N828" t="b">
        <v>0</v>
      </c>
      <c r="O828" t="b">
        <v>1</v>
      </c>
      <c r="P828" t="s">
        <v>33</v>
      </c>
      <c r="Q828">
        <f t="shared" si="50"/>
        <v>9997</v>
      </c>
      <c r="R828">
        <f t="shared" si="51"/>
        <v>65.963917525773198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7">
        <f t="shared" si="48"/>
        <v>40666.208333333336</v>
      </c>
      <c r="L829">
        <v>1305435600</v>
      </c>
      <c r="M829" s="7">
        <f t="shared" si="49"/>
        <v>40678.208333333336</v>
      </c>
      <c r="N829" t="b">
        <v>0</v>
      </c>
      <c r="O829" t="b">
        <v>1</v>
      </c>
      <c r="P829" t="s">
        <v>53</v>
      </c>
      <c r="Q829">
        <f t="shared" si="50"/>
        <v>3834</v>
      </c>
      <c r="R829">
        <f t="shared" si="51"/>
        <v>74.804878048780495</v>
      </c>
      <c r="S829" t="s">
        <v>2041</v>
      </c>
      <c r="T829" t="s">
        <v>2044</v>
      </c>
    </row>
    <row r="830" spans="1:20" ht="31.5" hidden="1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7">
        <f t="shared" si="48"/>
        <v>43340.208333333328</v>
      </c>
      <c r="L830">
        <v>1537592400</v>
      </c>
      <c r="M830" s="7">
        <f t="shared" si="49"/>
        <v>43365.208333333328</v>
      </c>
      <c r="N830" t="b">
        <v>0</v>
      </c>
      <c r="O830" t="b">
        <v>0</v>
      </c>
      <c r="P830" t="s">
        <v>33</v>
      </c>
      <c r="Q830">
        <f t="shared" si="50"/>
        <v>-2201</v>
      </c>
      <c r="R830">
        <f t="shared" si="51"/>
        <v>69.98571428571428</v>
      </c>
      <c r="S830" t="s">
        <v>2039</v>
      </c>
      <c r="T830" t="s">
        <v>2040</v>
      </c>
    </row>
    <row r="831" spans="1:20" hidden="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7">
        <f t="shared" si="48"/>
        <v>42164.208333333328</v>
      </c>
      <c r="L831">
        <v>1435122000</v>
      </c>
      <c r="M831" s="7">
        <f t="shared" si="49"/>
        <v>42179.208333333328</v>
      </c>
      <c r="N831" t="b">
        <v>0</v>
      </c>
      <c r="O831" t="b">
        <v>0</v>
      </c>
      <c r="P831" t="s">
        <v>33</v>
      </c>
      <c r="Q831">
        <f t="shared" si="50"/>
        <v>-4671</v>
      </c>
      <c r="R831">
        <f t="shared" si="51"/>
        <v>32.006493506493506</v>
      </c>
      <c r="S831" t="s">
        <v>2039</v>
      </c>
      <c r="T831" t="s">
        <v>2040</v>
      </c>
    </row>
    <row r="832" spans="1:20" ht="31.5" hidden="1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7">
        <f t="shared" si="48"/>
        <v>43103.25</v>
      </c>
      <c r="L832">
        <v>1520056800</v>
      </c>
      <c r="M832" s="7">
        <f t="shared" si="49"/>
        <v>43162.25</v>
      </c>
      <c r="N832" t="b">
        <v>0</v>
      </c>
      <c r="O832" t="b">
        <v>0</v>
      </c>
      <c r="P832" t="s">
        <v>33</v>
      </c>
      <c r="Q832">
        <f t="shared" si="50"/>
        <v>-120176</v>
      </c>
      <c r="R832">
        <f t="shared" si="51"/>
        <v>64.727272727272734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7">
        <f t="shared" si="48"/>
        <v>40994.208333333336</v>
      </c>
      <c r="L833">
        <v>1335675600</v>
      </c>
      <c r="M833" s="7">
        <f t="shared" si="49"/>
        <v>41028.208333333336</v>
      </c>
      <c r="N833" t="b">
        <v>0</v>
      </c>
      <c r="O833" t="b">
        <v>0</v>
      </c>
      <c r="P833" t="s">
        <v>122</v>
      </c>
      <c r="Q833">
        <f t="shared" si="50"/>
        <v>8717</v>
      </c>
      <c r="R833">
        <f t="shared" si="51"/>
        <v>24.998110087408456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7">
        <f t="shared" ref="K834:K897" si="52">(((J834/60)/60)/24)+DATE(1970,1,1)</f>
        <v>42299.208333333328</v>
      </c>
      <c r="L834">
        <v>1448431200</v>
      </c>
      <c r="M834" s="7">
        <f t="shared" ref="M834:M897" si="53">(((L834/60)/60)/24)+DATE(1970,1,1)</f>
        <v>42333.25</v>
      </c>
      <c r="N834" t="b">
        <v>1</v>
      </c>
      <c r="O834" t="b">
        <v>0</v>
      </c>
      <c r="P834" t="s">
        <v>206</v>
      </c>
      <c r="Q834">
        <f t="shared" ref="Q834:Q897" si="54">E834-D834</f>
        <v>92956</v>
      </c>
      <c r="R834">
        <f t="shared" ref="R834:R897" si="55">E834/G834</f>
        <v>104.97764070932922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7">
        <f t="shared" si="52"/>
        <v>40588.25</v>
      </c>
      <c r="L835">
        <v>1298613600</v>
      </c>
      <c r="M835" s="7">
        <f t="shared" si="53"/>
        <v>40599.25</v>
      </c>
      <c r="N835" t="b">
        <v>0</v>
      </c>
      <c r="O835" t="b">
        <v>0</v>
      </c>
      <c r="P835" t="s">
        <v>206</v>
      </c>
      <c r="Q835">
        <f t="shared" si="54"/>
        <v>3923</v>
      </c>
      <c r="R835">
        <f t="shared" si="55"/>
        <v>64.987878787878785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7">
        <f t="shared" si="52"/>
        <v>41448.208333333336</v>
      </c>
      <c r="L836">
        <v>1372482000</v>
      </c>
      <c r="M836" s="7">
        <f t="shared" si="53"/>
        <v>41454.208333333336</v>
      </c>
      <c r="N836" t="b">
        <v>0</v>
      </c>
      <c r="O836" t="b">
        <v>0</v>
      </c>
      <c r="P836" t="s">
        <v>33</v>
      </c>
      <c r="Q836">
        <f t="shared" si="54"/>
        <v>3928</v>
      </c>
      <c r="R836">
        <f t="shared" si="55"/>
        <v>94.352941176470594</v>
      </c>
      <c r="S836" t="s">
        <v>2039</v>
      </c>
      <c r="T836" t="s">
        <v>2040</v>
      </c>
    </row>
    <row r="837" spans="1:20" hidden="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7">
        <f t="shared" si="52"/>
        <v>42063.25</v>
      </c>
      <c r="L837">
        <v>1425621600</v>
      </c>
      <c r="M837" s="7">
        <f t="shared" si="53"/>
        <v>42069.25</v>
      </c>
      <c r="N837" t="b">
        <v>0</v>
      </c>
      <c r="O837" t="b">
        <v>0</v>
      </c>
      <c r="P837" t="s">
        <v>28</v>
      </c>
      <c r="Q837">
        <f t="shared" si="54"/>
        <v>-8845</v>
      </c>
      <c r="R837">
        <f t="shared" si="55"/>
        <v>44.001706484641637</v>
      </c>
      <c r="S837" t="s">
        <v>2037</v>
      </c>
      <c r="T837" t="s">
        <v>2038</v>
      </c>
    </row>
    <row r="838" spans="1:20" hidden="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7">
        <f t="shared" si="52"/>
        <v>40214.25</v>
      </c>
      <c r="L838">
        <v>1266300000</v>
      </c>
      <c r="M838" s="7">
        <f t="shared" si="53"/>
        <v>40225.25</v>
      </c>
      <c r="N838" t="b">
        <v>0</v>
      </c>
      <c r="O838" t="b">
        <v>0</v>
      </c>
      <c r="P838" t="s">
        <v>60</v>
      </c>
      <c r="Q838">
        <f t="shared" si="54"/>
        <v>-2014</v>
      </c>
      <c r="R838">
        <f t="shared" si="55"/>
        <v>64.744680851063833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7">
        <f t="shared" si="52"/>
        <v>40629.208333333336</v>
      </c>
      <c r="L839">
        <v>1305867600</v>
      </c>
      <c r="M839" s="7">
        <f t="shared" si="53"/>
        <v>40683.208333333336</v>
      </c>
      <c r="N839" t="b">
        <v>0</v>
      </c>
      <c r="O839" t="b">
        <v>0</v>
      </c>
      <c r="P839" t="s">
        <v>159</v>
      </c>
      <c r="Q839">
        <f t="shared" si="54"/>
        <v>133260</v>
      </c>
      <c r="R839">
        <f t="shared" si="55"/>
        <v>84.00667779632721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7">
        <f t="shared" si="52"/>
        <v>43370.208333333328</v>
      </c>
      <c r="L840">
        <v>1538802000</v>
      </c>
      <c r="M840" s="7">
        <f t="shared" si="53"/>
        <v>43379.208333333328</v>
      </c>
      <c r="N840" t="b">
        <v>0</v>
      </c>
      <c r="O840" t="b">
        <v>0</v>
      </c>
      <c r="P840" t="s">
        <v>33</v>
      </c>
      <c r="Q840">
        <f t="shared" si="54"/>
        <v>2490</v>
      </c>
      <c r="R840">
        <f t="shared" si="55"/>
        <v>34.061302681992338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7">
        <f t="shared" si="52"/>
        <v>41715.208333333336</v>
      </c>
      <c r="L841">
        <v>1398920400</v>
      </c>
      <c r="M841" s="7">
        <f t="shared" si="53"/>
        <v>41760.208333333336</v>
      </c>
      <c r="N841" t="b">
        <v>0</v>
      </c>
      <c r="O841" t="b">
        <v>1</v>
      </c>
      <c r="P841" t="s">
        <v>42</v>
      </c>
      <c r="Q841">
        <f t="shared" si="54"/>
        <v>6944</v>
      </c>
      <c r="R841">
        <f t="shared" si="55"/>
        <v>93.273885350318466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7">
        <f t="shared" si="52"/>
        <v>41836.208333333336</v>
      </c>
      <c r="L842">
        <v>1405659600</v>
      </c>
      <c r="M842" s="7">
        <f t="shared" si="53"/>
        <v>41838.208333333336</v>
      </c>
      <c r="N842" t="b">
        <v>0</v>
      </c>
      <c r="O842" t="b">
        <v>1</v>
      </c>
      <c r="P842" t="s">
        <v>33</v>
      </c>
      <c r="Q842">
        <f t="shared" si="54"/>
        <v>283</v>
      </c>
      <c r="R842">
        <f t="shared" si="55"/>
        <v>32.998301726577978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7">
        <f t="shared" si="52"/>
        <v>42419.25</v>
      </c>
      <c r="L843">
        <v>1457244000</v>
      </c>
      <c r="M843" s="7">
        <f t="shared" si="53"/>
        <v>42435.25</v>
      </c>
      <c r="N843" t="b">
        <v>0</v>
      </c>
      <c r="O843" t="b">
        <v>0</v>
      </c>
      <c r="P843" t="s">
        <v>28</v>
      </c>
      <c r="Q843">
        <f t="shared" si="54"/>
        <v>3891</v>
      </c>
      <c r="R843">
        <f t="shared" si="55"/>
        <v>83.812903225806451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7">
        <f t="shared" si="52"/>
        <v>43266.208333333328</v>
      </c>
      <c r="L844">
        <v>1529298000</v>
      </c>
      <c r="M844" s="7">
        <f t="shared" si="53"/>
        <v>43269.208333333328</v>
      </c>
      <c r="N844" t="b">
        <v>0</v>
      </c>
      <c r="O844" t="b">
        <v>0</v>
      </c>
      <c r="P844" t="s">
        <v>65</v>
      </c>
      <c r="Q844">
        <f t="shared" si="54"/>
        <v>6947</v>
      </c>
      <c r="R844">
        <f t="shared" si="55"/>
        <v>63.992424242424242</v>
      </c>
      <c r="S844" t="s">
        <v>2037</v>
      </c>
      <c r="T844" t="s">
        <v>2046</v>
      </c>
    </row>
    <row r="845" spans="1:20" ht="31.5" hidden="1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7">
        <f t="shared" si="52"/>
        <v>43338.208333333328</v>
      </c>
      <c r="L845">
        <v>1535778000</v>
      </c>
      <c r="M845" s="7">
        <f t="shared" si="53"/>
        <v>43344.208333333328</v>
      </c>
      <c r="N845" t="b">
        <v>0</v>
      </c>
      <c r="O845" t="b">
        <v>0</v>
      </c>
      <c r="P845" t="s">
        <v>122</v>
      </c>
      <c r="Q845">
        <f t="shared" si="54"/>
        <v>-6097</v>
      </c>
      <c r="R845">
        <f t="shared" si="55"/>
        <v>81.909090909090907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7">
        <f t="shared" si="52"/>
        <v>40930.25</v>
      </c>
      <c r="L846">
        <v>1327471200</v>
      </c>
      <c r="M846" s="7">
        <f t="shared" si="53"/>
        <v>40933.25</v>
      </c>
      <c r="N846" t="b">
        <v>0</v>
      </c>
      <c r="O846" t="b">
        <v>0</v>
      </c>
      <c r="P846" t="s">
        <v>42</v>
      </c>
      <c r="Q846">
        <f t="shared" si="54"/>
        <v>-53</v>
      </c>
      <c r="R846">
        <f t="shared" si="55"/>
        <v>93.053191489361708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7">
        <f t="shared" si="52"/>
        <v>43235.208333333328</v>
      </c>
      <c r="L847">
        <v>1529557200</v>
      </c>
      <c r="M847" s="7">
        <f t="shared" si="53"/>
        <v>43272.208333333328</v>
      </c>
      <c r="N847" t="b">
        <v>0</v>
      </c>
      <c r="O847" t="b">
        <v>0</v>
      </c>
      <c r="P847" t="s">
        <v>28</v>
      </c>
      <c r="Q847">
        <f t="shared" si="54"/>
        <v>68187</v>
      </c>
      <c r="R847">
        <f t="shared" si="55"/>
        <v>101.98449039881831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7">
        <f t="shared" si="52"/>
        <v>43302.208333333328</v>
      </c>
      <c r="L848">
        <v>1535259600</v>
      </c>
      <c r="M848" s="7">
        <f t="shared" si="53"/>
        <v>43338.208333333328</v>
      </c>
      <c r="N848" t="b">
        <v>1</v>
      </c>
      <c r="O848" t="b">
        <v>1</v>
      </c>
      <c r="P848" t="s">
        <v>28</v>
      </c>
      <c r="Q848">
        <f t="shared" si="54"/>
        <v>4085</v>
      </c>
      <c r="R848">
        <f t="shared" si="55"/>
        <v>105.9375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7">
        <f t="shared" si="52"/>
        <v>43107.25</v>
      </c>
      <c r="L849">
        <v>1515564000</v>
      </c>
      <c r="M849" s="7">
        <f t="shared" si="53"/>
        <v>43110.25</v>
      </c>
      <c r="N849" t="b">
        <v>0</v>
      </c>
      <c r="O849" t="b">
        <v>0</v>
      </c>
      <c r="P849" t="s">
        <v>17</v>
      </c>
      <c r="Q849">
        <f t="shared" si="54"/>
        <v>6474</v>
      </c>
      <c r="R849">
        <f t="shared" si="55"/>
        <v>101.58181818181818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7">
        <f t="shared" si="52"/>
        <v>40341.208333333336</v>
      </c>
      <c r="L850">
        <v>1277096400</v>
      </c>
      <c r="M850" s="7">
        <f t="shared" si="53"/>
        <v>40350.208333333336</v>
      </c>
      <c r="N850" t="b">
        <v>0</v>
      </c>
      <c r="O850" t="b">
        <v>0</v>
      </c>
      <c r="P850" t="s">
        <v>53</v>
      </c>
      <c r="Q850">
        <f t="shared" si="54"/>
        <v>7631</v>
      </c>
      <c r="R850">
        <f t="shared" si="55"/>
        <v>62.970930232558139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7">
        <f t="shared" si="52"/>
        <v>40948.25</v>
      </c>
      <c r="L851">
        <v>1329026400</v>
      </c>
      <c r="M851" s="7">
        <f t="shared" si="53"/>
        <v>40951.25</v>
      </c>
      <c r="N851" t="b">
        <v>0</v>
      </c>
      <c r="O851" t="b">
        <v>1</v>
      </c>
      <c r="P851" t="s">
        <v>60</v>
      </c>
      <c r="Q851">
        <f t="shared" si="54"/>
        <v>2217</v>
      </c>
      <c r="R851">
        <f t="shared" si="55"/>
        <v>29.045602605863191</v>
      </c>
      <c r="S851" t="s">
        <v>2035</v>
      </c>
      <c r="T851" t="s">
        <v>2045</v>
      </c>
    </row>
    <row r="852" spans="1:20" hidden="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7">
        <f t="shared" si="52"/>
        <v>40866.25</v>
      </c>
      <c r="L852">
        <v>1322978400</v>
      </c>
      <c r="M852" s="7">
        <f t="shared" si="53"/>
        <v>40881.25</v>
      </c>
      <c r="N852" t="b">
        <v>1</v>
      </c>
      <c r="O852" t="b">
        <v>0</v>
      </c>
      <c r="P852" t="s">
        <v>23</v>
      </c>
      <c r="Q852">
        <f t="shared" si="54"/>
        <v>-99</v>
      </c>
      <c r="R852">
        <f t="shared" si="55"/>
        <v>1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7">
        <f t="shared" si="52"/>
        <v>41031.208333333336</v>
      </c>
      <c r="L853">
        <v>1338786000</v>
      </c>
      <c r="M853" s="7">
        <f t="shared" si="53"/>
        <v>41064.208333333336</v>
      </c>
      <c r="N853" t="b">
        <v>0</v>
      </c>
      <c r="O853" t="b">
        <v>0</v>
      </c>
      <c r="P853" t="s">
        <v>50</v>
      </c>
      <c r="Q853">
        <f t="shared" si="54"/>
        <v>6468</v>
      </c>
      <c r="R853">
        <f t="shared" si="55"/>
        <v>77.924999999999997</v>
      </c>
      <c r="S853" t="s">
        <v>2035</v>
      </c>
      <c r="T853" t="s">
        <v>2043</v>
      </c>
    </row>
    <row r="854" spans="1:20" hidden="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7">
        <f t="shared" si="52"/>
        <v>40740.208333333336</v>
      </c>
      <c r="L854">
        <v>1311656400</v>
      </c>
      <c r="M854" s="7">
        <f t="shared" si="53"/>
        <v>40750.208333333336</v>
      </c>
      <c r="N854" t="b">
        <v>0</v>
      </c>
      <c r="O854" t="b">
        <v>1</v>
      </c>
      <c r="P854" t="s">
        <v>89</v>
      </c>
      <c r="Q854">
        <f t="shared" si="54"/>
        <v>-2395</v>
      </c>
      <c r="R854">
        <f t="shared" si="55"/>
        <v>80.806451612903231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7">
        <f t="shared" si="52"/>
        <v>40714.208333333336</v>
      </c>
      <c r="L855">
        <v>1308978000</v>
      </c>
      <c r="M855" s="7">
        <f t="shared" si="53"/>
        <v>40719.208333333336</v>
      </c>
      <c r="N855" t="b">
        <v>0</v>
      </c>
      <c r="O855" t="b">
        <v>1</v>
      </c>
      <c r="P855" t="s">
        <v>60</v>
      </c>
      <c r="Q855">
        <f t="shared" si="54"/>
        <v>94402</v>
      </c>
      <c r="R855">
        <f t="shared" si="55"/>
        <v>76.006816632583508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7">
        <f t="shared" si="52"/>
        <v>43787.25</v>
      </c>
      <c r="L856">
        <v>1576389600</v>
      </c>
      <c r="M856" s="7">
        <f t="shared" si="53"/>
        <v>43814.25</v>
      </c>
      <c r="N856" t="b">
        <v>0</v>
      </c>
      <c r="O856" t="b">
        <v>0</v>
      </c>
      <c r="P856" t="s">
        <v>119</v>
      </c>
      <c r="Q856">
        <f t="shared" si="54"/>
        <v>23309</v>
      </c>
      <c r="R856">
        <f t="shared" si="55"/>
        <v>72.993613824192337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7">
        <f t="shared" si="52"/>
        <v>40712.208333333336</v>
      </c>
      <c r="L857">
        <v>1311051600</v>
      </c>
      <c r="M857" s="7">
        <f t="shared" si="53"/>
        <v>40743.208333333336</v>
      </c>
      <c r="N857" t="b">
        <v>0</v>
      </c>
      <c r="O857" t="b">
        <v>0</v>
      </c>
      <c r="P857" t="s">
        <v>33</v>
      </c>
      <c r="Q857">
        <f t="shared" si="54"/>
        <v>556</v>
      </c>
      <c r="R857">
        <f t="shared" si="55"/>
        <v>53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7">
        <f t="shared" si="52"/>
        <v>41023.208333333336</v>
      </c>
      <c r="L858">
        <v>1336712400</v>
      </c>
      <c r="M858" s="7">
        <f t="shared" si="53"/>
        <v>41040.208333333336</v>
      </c>
      <c r="N858" t="b">
        <v>0</v>
      </c>
      <c r="O858" t="b">
        <v>0</v>
      </c>
      <c r="P858" t="s">
        <v>17</v>
      </c>
      <c r="Q858">
        <f t="shared" si="54"/>
        <v>6158</v>
      </c>
      <c r="R858">
        <f t="shared" si="55"/>
        <v>54.164556962025316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7">
        <f t="shared" si="52"/>
        <v>40944.25</v>
      </c>
      <c r="L859">
        <v>1330408800</v>
      </c>
      <c r="M859" s="7">
        <f t="shared" si="53"/>
        <v>40967.25</v>
      </c>
      <c r="N859" t="b">
        <v>1</v>
      </c>
      <c r="O859" t="b">
        <v>0</v>
      </c>
      <c r="P859" t="s">
        <v>100</v>
      </c>
      <c r="Q859">
        <f t="shared" si="54"/>
        <v>2113</v>
      </c>
      <c r="R859">
        <f t="shared" si="55"/>
        <v>32.946666666666665</v>
      </c>
      <c r="S859" t="s">
        <v>2041</v>
      </c>
      <c r="T859" t="s">
        <v>2052</v>
      </c>
    </row>
    <row r="860" spans="1:20" ht="31.5" hidden="1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7">
        <f t="shared" si="52"/>
        <v>43211.208333333328</v>
      </c>
      <c r="L860">
        <v>1524891600</v>
      </c>
      <c r="M860" s="7">
        <f t="shared" si="53"/>
        <v>43218.208333333328</v>
      </c>
      <c r="N860" t="b">
        <v>1</v>
      </c>
      <c r="O860" t="b">
        <v>0</v>
      </c>
      <c r="P860" t="s">
        <v>17</v>
      </c>
      <c r="Q860">
        <f t="shared" si="54"/>
        <v>-1222</v>
      </c>
      <c r="R860">
        <f t="shared" si="55"/>
        <v>79.371428571428567</v>
      </c>
      <c r="S860" t="s">
        <v>2033</v>
      </c>
      <c r="T860" t="s">
        <v>2034</v>
      </c>
    </row>
    <row r="861" spans="1:20" ht="31.5" hidden="1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7">
        <f t="shared" si="52"/>
        <v>41334.25</v>
      </c>
      <c r="L861">
        <v>1363669200</v>
      </c>
      <c r="M861" s="7">
        <f t="shared" si="53"/>
        <v>41352.208333333336</v>
      </c>
      <c r="N861" t="b">
        <v>0</v>
      </c>
      <c r="O861" t="b">
        <v>1</v>
      </c>
      <c r="P861" t="s">
        <v>33</v>
      </c>
      <c r="Q861">
        <f t="shared" si="54"/>
        <v>-4706</v>
      </c>
      <c r="R861">
        <f t="shared" si="55"/>
        <v>41.174603174603178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7">
        <f t="shared" si="52"/>
        <v>43515.25</v>
      </c>
      <c r="L862">
        <v>1551420000</v>
      </c>
      <c r="M862" s="7">
        <f t="shared" si="53"/>
        <v>43525.25</v>
      </c>
      <c r="N862" t="b">
        <v>0</v>
      </c>
      <c r="O862" t="b">
        <v>1</v>
      </c>
      <c r="P862" t="s">
        <v>65</v>
      </c>
      <c r="Q862">
        <f t="shared" si="54"/>
        <v>3033</v>
      </c>
      <c r="R862">
        <f t="shared" si="55"/>
        <v>77.430769230769229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7">
        <f t="shared" si="52"/>
        <v>40258.208333333336</v>
      </c>
      <c r="L863">
        <v>1269838800</v>
      </c>
      <c r="M863" s="7">
        <f t="shared" si="53"/>
        <v>40266.208333333336</v>
      </c>
      <c r="N863" t="b">
        <v>0</v>
      </c>
      <c r="O863" t="b">
        <v>0</v>
      </c>
      <c r="P863" t="s">
        <v>33</v>
      </c>
      <c r="Q863">
        <f t="shared" si="54"/>
        <v>517</v>
      </c>
      <c r="R863">
        <f t="shared" si="55"/>
        <v>57.159509202453989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7">
        <f t="shared" si="52"/>
        <v>40756.208333333336</v>
      </c>
      <c r="L864">
        <v>1312520400</v>
      </c>
      <c r="M864" s="7">
        <f t="shared" si="53"/>
        <v>40760.208333333336</v>
      </c>
      <c r="N864" t="b">
        <v>0</v>
      </c>
      <c r="O864" t="b">
        <v>0</v>
      </c>
      <c r="P864" t="s">
        <v>33</v>
      </c>
      <c r="Q864">
        <f t="shared" si="54"/>
        <v>3060</v>
      </c>
      <c r="R864">
        <f t="shared" si="55"/>
        <v>77.17647058823529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7">
        <f t="shared" si="52"/>
        <v>42172.208333333328</v>
      </c>
      <c r="L865">
        <v>1436504400</v>
      </c>
      <c r="M865" s="7">
        <f t="shared" si="53"/>
        <v>42195.208333333328</v>
      </c>
      <c r="N865" t="b">
        <v>0</v>
      </c>
      <c r="O865" t="b">
        <v>1</v>
      </c>
      <c r="P865" t="s">
        <v>269</v>
      </c>
      <c r="Q865">
        <f t="shared" si="54"/>
        <v>4015</v>
      </c>
      <c r="R865">
        <f t="shared" si="55"/>
        <v>24.953917050691246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7">
        <f t="shared" si="52"/>
        <v>42601.208333333328</v>
      </c>
      <c r="L866">
        <v>1472014800</v>
      </c>
      <c r="M866" s="7">
        <f t="shared" si="53"/>
        <v>42606.208333333328</v>
      </c>
      <c r="N866" t="b">
        <v>0</v>
      </c>
      <c r="O866" t="b">
        <v>0</v>
      </c>
      <c r="P866" t="s">
        <v>100</v>
      </c>
      <c r="Q866">
        <f t="shared" si="54"/>
        <v>10377</v>
      </c>
      <c r="R866">
        <f t="shared" si="55"/>
        <v>97.18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7">
        <f t="shared" si="52"/>
        <v>41897.208333333336</v>
      </c>
      <c r="L867">
        <v>1411534800</v>
      </c>
      <c r="M867" s="7">
        <f t="shared" si="53"/>
        <v>41906.208333333336</v>
      </c>
      <c r="N867" t="b">
        <v>0</v>
      </c>
      <c r="O867" t="b">
        <v>0</v>
      </c>
      <c r="P867" t="s">
        <v>33</v>
      </c>
      <c r="Q867">
        <f t="shared" si="54"/>
        <v>69515</v>
      </c>
      <c r="R867">
        <f t="shared" si="55"/>
        <v>46.000916870415651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7">
        <f t="shared" si="52"/>
        <v>40671.208333333336</v>
      </c>
      <c r="L868">
        <v>1304917200</v>
      </c>
      <c r="M868" s="7">
        <f t="shared" si="53"/>
        <v>40672.208333333336</v>
      </c>
      <c r="N868" t="b">
        <v>0</v>
      </c>
      <c r="O868" t="b">
        <v>0</v>
      </c>
      <c r="P868" t="s">
        <v>122</v>
      </c>
      <c r="Q868">
        <f t="shared" si="54"/>
        <v>-103755</v>
      </c>
      <c r="R868">
        <f t="shared" si="55"/>
        <v>88.023385300668153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7">
        <f t="shared" si="52"/>
        <v>43382.208333333328</v>
      </c>
      <c r="L869">
        <v>1539579600</v>
      </c>
      <c r="M869" s="7">
        <f t="shared" si="53"/>
        <v>43388.208333333328</v>
      </c>
      <c r="N869" t="b">
        <v>0</v>
      </c>
      <c r="O869" t="b">
        <v>0</v>
      </c>
      <c r="P869" t="s">
        <v>17</v>
      </c>
      <c r="Q869">
        <f t="shared" si="54"/>
        <v>2997</v>
      </c>
      <c r="R869">
        <f t="shared" si="55"/>
        <v>25.99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7">
        <f t="shared" si="52"/>
        <v>41559.208333333336</v>
      </c>
      <c r="L870">
        <v>1382504400</v>
      </c>
      <c r="M870" s="7">
        <f t="shared" si="53"/>
        <v>41570.208333333336</v>
      </c>
      <c r="N870" t="b">
        <v>0</v>
      </c>
      <c r="O870" t="b">
        <v>0</v>
      </c>
      <c r="P870" t="s">
        <v>33</v>
      </c>
      <c r="Q870">
        <f t="shared" si="54"/>
        <v>5939</v>
      </c>
      <c r="R870">
        <f t="shared" si="55"/>
        <v>102.69047619047619</v>
      </c>
      <c r="S870" t="s">
        <v>2039</v>
      </c>
      <c r="T870" t="s">
        <v>2040</v>
      </c>
    </row>
    <row r="871" spans="1:20" hidden="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7">
        <f t="shared" si="52"/>
        <v>40350.208333333336</v>
      </c>
      <c r="L871">
        <v>1278306000</v>
      </c>
      <c r="M871" s="7">
        <f t="shared" si="53"/>
        <v>40364.208333333336</v>
      </c>
      <c r="N871" t="b">
        <v>0</v>
      </c>
      <c r="O871" t="b">
        <v>0</v>
      </c>
      <c r="P871" t="s">
        <v>53</v>
      </c>
      <c r="Q871">
        <f t="shared" si="54"/>
        <v>-123524</v>
      </c>
      <c r="R871">
        <f t="shared" si="55"/>
        <v>72.958174904942965</v>
      </c>
      <c r="S871" t="s">
        <v>2041</v>
      </c>
      <c r="T871" t="s">
        <v>2044</v>
      </c>
    </row>
    <row r="872" spans="1:20" hidden="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7">
        <f t="shared" si="52"/>
        <v>42240.208333333328</v>
      </c>
      <c r="L872">
        <v>1442552400</v>
      </c>
      <c r="M872" s="7">
        <f t="shared" si="53"/>
        <v>42265.208333333328</v>
      </c>
      <c r="N872" t="b">
        <v>0</v>
      </c>
      <c r="O872" t="b">
        <v>0</v>
      </c>
      <c r="P872" t="s">
        <v>33</v>
      </c>
      <c r="Q872">
        <f t="shared" si="54"/>
        <v>-780</v>
      </c>
      <c r="R872">
        <f t="shared" si="55"/>
        <v>57.190082644628099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7">
        <f t="shared" si="52"/>
        <v>43040.208333333328</v>
      </c>
      <c r="L873">
        <v>1511071200</v>
      </c>
      <c r="M873" s="7">
        <f t="shared" si="53"/>
        <v>43058.25</v>
      </c>
      <c r="N873" t="b">
        <v>0</v>
      </c>
      <c r="O873" t="b">
        <v>1</v>
      </c>
      <c r="P873" t="s">
        <v>33</v>
      </c>
      <c r="Q873">
        <f t="shared" si="54"/>
        <v>123412</v>
      </c>
      <c r="R873">
        <f t="shared" si="55"/>
        <v>84.013793103448279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7">
        <f t="shared" si="52"/>
        <v>43346.208333333328</v>
      </c>
      <c r="L874">
        <v>1536382800</v>
      </c>
      <c r="M874" s="7">
        <f t="shared" si="53"/>
        <v>43351.208333333328</v>
      </c>
      <c r="N874" t="b">
        <v>0</v>
      </c>
      <c r="O874" t="b">
        <v>0</v>
      </c>
      <c r="P874" t="s">
        <v>474</v>
      </c>
      <c r="Q874">
        <f t="shared" si="54"/>
        <v>3292</v>
      </c>
      <c r="R874">
        <f t="shared" si="55"/>
        <v>98.666666666666671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7">
        <f t="shared" si="52"/>
        <v>41647.25</v>
      </c>
      <c r="L875">
        <v>1389592800</v>
      </c>
      <c r="M875" s="7">
        <f t="shared" si="53"/>
        <v>41652.25</v>
      </c>
      <c r="N875" t="b">
        <v>0</v>
      </c>
      <c r="O875" t="b">
        <v>0</v>
      </c>
      <c r="P875" t="s">
        <v>122</v>
      </c>
      <c r="Q875">
        <f t="shared" si="54"/>
        <v>37168</v>
      </c>
      <c r="R875">
        <f t="shared" si="55"/>
        <v>42.007419183889773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7">
        <f t="shared" si="52"/>
        <v>40291.208333333336</v>
      </c>
      <c r="L876">
        <v>1275282000</v>
      </c>
      <c r="M876" s="7">
        <f t="shared" si="53"/>
        <v>40329.208333333336</v>
      </c>
      <c r="N876" t="b">
        <v>0</v>
      </c>
      <c r="O876" t="b">
        <v>1</v>
      </c>
      <c r="P876" t="s">
        <v>122</v>
      </c>
      <c r="Q876">
        <f t="shared" si="54"/>
        <v>99268</v>
      </c>
      <c r="R876">
        <f t="shared" si="55"/>
        <v>32.002753556677376</v>
      </c>
      <c r="S876" t="s">
        <v>2054</v>
      </c>
      <c r="T876" t="s">
        <v>2055</v>
      </c>
    </row>
    <row r="877" spans="1:20" hidden="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7">
        <f t="shared" si="52"/>
        <v>40556.25</v>
      </c>
      <c r="L877">
        <v>1294984800</v>
      </c>
      <c r="M877" s="7">
        <f t="shared" si="53"/>
        <v>40557.25</v>
      </c>
      <c r="N877" t="b">
        <v>0</v>
      </c>
      <c r="O877" t="b">
        <v>0</v>
      </c>
      <c r="P877" t="s">
        <v>23</v>
      </c>
      <c r="Q877">
        <f t="shared" si="54"/>
        <v>-2435</v>
      </c>
      <c r="R877">
        <f t="shared" si="55"/>
        <v>81.567164179104481</v>
      </c>
      <c r="S877" t="s">
        <v>2035</v>
      </c>
      <c r="T877" t="s">
        <v>2036</v>
      </c>
    </row>
    <row r="878" spans="1:20" ht="31.5" hidden="1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7">
        <f t="shared" si="52"/>
        <v>43624.208333333328</v>
      </c>
      <c r="L878">
        <v>1562043600</v>
      </c>
      <c r="M878" s="7">
        <f t="shared" si="53"/>
        <v>43648.208333333328</v>
      </c>
      <c r="N878" t="b">
        <v>0</v>
      </c>
      <c r="O878" t="b">
        <v>0</v>
      </c>
      <c r="P878" t="s">
        <v>122</v>
      </c>
      <c r="Q878">
        <f t="shared" si="54"/>
        <v>-6189</v>
      </c>
      <c r="R878">
        <f t="shared" si="55"/>
        <v>37.035087719298247</v>
      </c>
      <c r="S878" t="s">
        <v>2054</v>
      </c>
      <c r="T878" t="s">
        <v>2055</v>
      </c>
    </row>
    <row r="879" spans="1:20" hidden="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7">
        <f t="shared" si="52"/>
        <v>42577.208333333328</v>
      </c>
      <c r="L879">
        <v>1469595600</v>
      </c>
      <c r="M879" s="7">
        <f t="shared" si="53"/>
        <v>42578.208333333328</v>
      </c>
      <c r="N879" t="b">
        <v>0</v>
      </c>
      <c r="O879" t="b">
        <v>0</v>
      </c>
      <c r="P879" t="s">
        <v>17</v>
      </c>
      <c r="Q879">
        <f t="shared" si="54"/>
        <v>-36972</v>
      </c>
      <c r="R879">
        <f t="shared" si="55"/>
        <v>103.033360455655</v>
      </c>
      <c r="S879" t="s">
        <v>2033</v>
      </c>
      <c r="T879" t="s">
        <v>2034</v>
      </c>
    </row>
    <row r="880" spans="1:20" hidden="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7">
        <f t="shared" si="52"/>
        <v>43845.25</v>
      </c>
      <c r="L880">
        <v>1581141600</v>
      </c>
      <c r="M880" s="7">
        <f t="shared" si="53"/>
        <v>43869.25</v>
      </c>
      <c r="N880" t="b">
        <v>0</v>
      </c>
      <c r="O880" t="b">
        <v>0</v>
      </c>
      <c r="P880" t="s">
        <v>148</v>
      </c>
      <c r="Q880">
        <f t="shared" si="54"/>
        <v>-1688</v>
      </c>
      <c r="R880">
        <f t="shared" si="55"/>
        <v>84.333333333333329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7">
        <f t="shared" si="52"/>
        <v>42788.25</v>
      </c>
      <c r="L881">
        <v>1488520800</v>
      </c>
      <c r="M881" s="7">
        <f t="shared" si="53"/>
        <v>42797.25</v>
      </c>
      <c r="N881" t="b">
        <v>0</v>
      </c>
      <c r="O881" t="b">
        <v>0</v>
      </c>
      <c r="P881" t="s">
        <v>68</v>
      </c>
      <c r="Q881">
        <f t="shared" si="54"/>
        <v>4438</v>
      </c>
      <c r="R881">
        <f t="shared" si="55"/>
        <v>102.60377358490567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7">
        <f t="shared" si="52"/>
        <v>43667.208333333328</v>
      </c>
      <c r="L882">
        <v>1563858000</v>
      </c>
      <c r="M882" s="7">
        <f t="shared" si="53"/>
        <v>43669.208333333328</v>
      </c>
      <c r="N882" t="b">
        <v>0</v>
      </c>
      <c r="O882" t="b">
        <v>0</v>
      </c>
      <c r="P882" t="s">
        <v>50</v>
      </c>
      <c r="Q882">
        <f t="shared" si="54"/>
        <v>108601</v>
      </c>
      <c r="R882">
        <f t="shared" si="55"/>
        <v>79.992129246064621</v>
      </c>
      <c r="S882" t="s">
        <v>2035</v>
      </c>
      <c r="T882" t="s">
        <v>2043</v>
      </c>
    </row>
    <row r="883" spans="1:20" hidden="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7">
        <f t="shared" si="52"/>
        <v>42194.208333333328</v>
      </c>
      <c r="L883">
        <v>1438923600</v>
      </c>
      <c r="M883" s="7">
        <f t="shared" si="53"/>
        <v>42223.208333333328</v>
      </c>
      <c r="N883" t="b">
        <v>0</v>
      </c>
      <c r="O883" t="b">
        <v>1</v>
      </c>
      <c r="P883" t="s">
        <v>33</v>
      </c>
      <c r="Q883">
        <f t="shared" si="54"/>
        <v>-49635</v>
      </c>
      <c r="R883">
        <f t="shared" si="55"/>
        <v>70.055309734513273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7">
        <f t="shared" si="52"/>
        <v>42025.25</v>
      </c>
      <c r="L884">
        <v>1422165600</v>
      </c>
      <c r="M884" s="7">
        <f t="shared" si="53"/>
        <v>42029.25</v>
      </c>
      <c r="N884" t="b">
        <v>0</v>
      </c>
      <c r="O884" t="b">
        <v>0</v>
      </c>
      <c r="P884" t="s">
        <v>33</v>
      </c>
      <c r="Q884">
        <f t="shared" si="54"/>
        <v>2160</v>
      </c>
      <c r="R884">
        <f t="shared" si="55"/>
        <v>37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7">
        <f t="shared" si="52"/>
        <v>40323.208333333336</v>
      </c>
      <c r="L885">
        <v>1277874000</v>
      </c>
      <c r="M885" s="7">
        <f t="shared" si="53"/>
        <v>40359.208333333336</v>
      </c>
      <c r="N885" t="b">
        <v>0</v>
      </c>
      <c r="O885" t="b">
        <v>0</v>
      </c>
      <c r="P885" t="s">
        <v>100</v>
      </c>
      <c r="Q885">
        <f t="shared" si="54"/>
        <v>4689</v>
      </c>
      <c r="R885">
        <f t="shared" si="55"/>
        <v>41.911917098445599</v>
      </c>
      <c r="S885" t="s">
        <v>2041</v>
      </c>
      <c r="T885" t="s">
        <v>2052</v>
      </c>
    </row>
    <row r="886" spans="1:20" hidden="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7">
        <f t="shared" si="52"/>
        <v>41763.208333333336</v>
      </c>
      <c r="L886">
        <v>1399352400</v>
      </c>
      <c r="M886" s="7">
        <f t="shared" si="53"/>
        <v>41765.208333333336</v>
      </c>
      <c r="N886" t="b">
        <v>0</v>
      </c>
      <c r="O886" t="b">
        <v>1</v>
      </c>
      <c r="P886" t="s">
        <v>33</v>
      </c>
      <c r="Q886">
        <f t="shared" si="54"/>
        <v>-61426</v>
      </c>
      <c r="R886">
        <f t="shared" si="55"/>
        <v>57.992576882290564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7">
        <f t="shared" si="52"/>
        <v>40335.208333333336</v>
      </c>
      <c r="L887">
        <v>1279083600</v>
      </c>
      <c r="M887" s="7">
        <f t="shared" si="53"/>
        <v>40373.208333333336</v>
      </c>
      <c r="N887" t="b">
        <v>0</v>
      </c>
      <c r="O887" t="b">
        <v>0</v>
      </c>
      <c r="P887" t="s">
        <v>33</v>
      </c>
      <c r="Q887">
        <f t="shared" si="54"/>
        <v>329</v>
      </c>
      <c r="R887">
        <f t="shared" si="55"/>
        <v>40.942307692307693</v>
      </c>
      <c r="S887" t="s">
        <v>2039</v>
      </c>
      <c r="T887" t="s">
        <v>2040</v>
      </c>
    </row>
    <row r="888" spans="1:20" hidden="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7">
        <f t="shared" si="52"/>
        <v>40416.208333333336</v>
      </c>
      <c r="L888">
        <v>1284354000</v>
      </c>
      <c r="M888" s="7">
        <f t="shared" si="53"/>
        <v>40434.208333333336</v>
      </c>
      <c r="N888" t="b">
        <v>0</v>
      </c>
      <c r="O888" t="b">
        <v>0</v>
      </c>
      <c r="P888" t="s">
        <v>60</v>
      </c>
      <c r="Q888">
        <f t="shared" si="54"/>
        <v>-22855</v>
      </c>
      <c r="R888">
        <f t="shared" si="55"/>
        <v>69.9972602739726</v>
      </c>
      <c r="S888" t="s">
        <v>2035</v>
      </c>
      <c r="T888" t="s">
        <v>2045</v>
      </c>
    </row>
    <row r="889" spans="1:20" ht="31.5" hidden="1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7">
        <f t="shared" si="52"/>
        <v>42202.208333333328</v>
      </c>
      <c r="L889">
        <v>1441170000</v>
      </c>
      <c r="M889" s="7">
        <f t="shared" si="53"/>
        <v>42249.208333333328</v>
      </c>
      <c r="N889" t="b">
        <v>0</v>
      </c>
      <c r="O889" t="b">
        <v>1</v>
      </c>
      <c r="P889" t="s">
        <v>33</v>
      </c>
      <c r="Q889">
        <f t="shared" si="54"/>
        <v>-5511</v>
      </c>
      <c r="R889">
        <f t="shared" si="55"/>
        <v>73.838709677419359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7">
        <f t="shared" si="52"/>
        <v>42836.208333333328</v>
      </c>
      <c r="L890">
        <v>1493528400</v>
      </c>
      <c r="M890" s="7">
        <f t="shared" si="53"/>
        <v>42855.208333333328</v>
      </c>
      <c r="N890" t="b">
        <v>0</v>
      </c>
      <c r="O890" t="b">
        <v>0</v>
      </c>
      <c r="P890" t="s">
        <v>33</v>
      </c>
      <c r="Q890">
        <f t="shared" si="54"/>
        <v>6374</v>
      </c>
      <c r="R890">
        <f t="shared" si="55"/>
        <v>41.979310344827589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7">
        <f t="shared" si="52"/>
        <v>41710.208333333336</v>
      </c>
      <c r="L891">
        <v>1395205200</v>
      </c>
      <c r="M891" s="7">
        <f t="shared" si="53"/>
        <v>41717.208333333336</v>
      </c>
      <c r="N891" t="b">
        <v>0</v>
      </c>
      <c r="O891" t="b">
        <v>1</v>
      </c>
      <c r="P891" t="s">
        <v>50</v>
      </c>
      <c r="Q891">
        <f t="shared" si="54"/>
        <v>3908</v>
      </c>
      <c r="R891">
        <f t="shared" si="55"/>
        <v>77.93442622950819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7">
        <f t="shared" si="52"/>
        <v>43640.208333333328</v>
      </c>
      <c r="L892">
        <v>1561438800</v>
      </c>
      <c r="M892" s="7">
        <f t="shared" si="53"/>
        <v>43641.208333333328</v>
      </c>
      <c r="N892" t="b">
        <v>0</v>
      </c>
      <c r="O892" t="b">
        <v>0</v>
      </c>
      <c r="P892" t="s">
        <v>60</v>
      </c>
      <c r="Q892">
        <f t="shared" si="54"/>
        <v>21449</v>
      </c>
      <c r="R892">
        <f t="shared" si="55"/>
        <v>106.01972789115646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7">
        <f t="shared" si="52"/>
        <v>40880.25</v>
      </c>
      <c r="L893">
        <v>1326693600</v>
      </c>
      <c r="M893" s="7">
        <f t="shared" si="53"/>
        <v>40924.25</v>
      </c>
      <c r="N893" t="b">
        <v>0</v>
      </c>
      <c r="O893" t="b">
        <v>0</v>
      </c>
      <c r="P893" t="s">
        <v>42</v>
      </c>
      <c r="Q893">
        <f t="shared" si="54"/>
        <v>4758</v>
      </c>
      <c r="R893">
        <f t="shared" si="55"/>
        <v>47.018181818181816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7">
        <f t="shared" si="52"/>
        <v>40319.208333333336</v>
      </c>
      <c r="L894">
        <v>1277960400</v>
      </c>
      <c r="M894" s="7">
        <f t="shared" si="53"/>
        <v>40360.208333333336</v>
      </c>
      <c r="N894" t="b">
        <v>0</v>
      </c>
      <c r="O894" t="b">
        <v>0</v>
      </c>
      <c r="P894" t="s">
        <v>206</v>
      </c>
      <c r="Q894">
        <f t="shared" si="54"/>
        <v>7835</v>
      </c>
      <c r="R894">
        <f t="shared" si="55"/>
        <v>76.016483516483518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7">
        <f t="shared" si="52"/>
        <v>42170.208333333328</v>
      </c>
      <c r="L895">
        <v>1434690000</v>
      </c>
      <c r="M895" s="7">
        <f t="shared" si="53"/>
        <v>42174.208333333328</v>
      </c>
      <c r="N895" t="b">
        <v>0</v>
      </c>
      <c r="O895" t="b">
        <v>1</v>
      </c>
      <c r="P895" t="s">
        <v>42</v>
      </c>
      <c r="Q895">
        <f t="shared" si="54"/>
        <v>2370</v>
      </c>
      <c r="R895">
        <f t="shared" si="55"/>
        <v>54.120603015075375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7">
        <f t="shared" si="52"/>
        <v>41466.208333333336</v>
      </c>
      <c r="L896">
        <v>1376110800</v>
      </c>
      <c r="M896" s="7">
        <f t="shared" si="53"/>
        <v>41496.208333333336</v>
      </c>
      <c r="N896" t="b">
        <v>0</v>
      </c>
      <c r="O896" t="b">
        <v>1</v>
      </c>
      <c r="P896" t="s">
        <v>269</v>
      </c>
      <c r="Q896">
        <f t="shared" si="54"/>
        <v>1508</v>
      </c>
      <c r="R896">
        <f t="shared" si="55"/>
        <v>57.285714285714285</v>
      </c>
      <c r="S896" t="s">
        <v>2041</v>
      </c>
      <c r="T896" t="s">
        <v>2060</v>
      </c>
    </row>
    <row r="897" spans="1:20" ht="31.5" hidden="1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7">
        <f t="shared" si="52"/>
        <v>43134.25</v>
      </c>
      <c r="L897">
        <v>1518415200</v>
      </c>
      <c r="M897" s="7">
        <f t="shared" si="53"/>
        <v>43143.25</v>
      </c>
      <c r="N897" t="b">
        <v>0</v>
      </c>
      <c r="O897" t="b">
        <v>0</v>
      </c>
      <c r="P897" t="s">
        <v>33</v>
      </c>
      <c r="Q897">
        <f t="shared" si="54"/>
        <v>-148692</v>
      </c>
      <c r="R897">
        <f t="shared" si="55"/>
        <v>103.81308411214954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7">
        <f t="shared" ref="K898:K961" si="56">(((J898/60)/60)/24)+DATE(1970,1,1)</f>
        <v>40738.208333333336</v>
      </c>
      <c r="L898">
        <v>1310878800</v>
      </c>
      <c r="M898" s="7">
        <f t="shared" ref="M898:M961" si="57">(((L898/60)/60)/24)+DATE(1970,1,1)</f>
        <v>40741.208333333336</v>
      </c>
      <c r="N898" t="b">
        <v>0</v>
      </c>
      <c r="O898" t="b">
        <v>1</v>
      </c>
      <c r="P898" t="s">
        <v>17</v>
      </c>
      <c r="Q898">
        <f t="shared" ref="Q898:Q961" si="58">E898-D898</f>
        <v>133538</v>
      </c>
      <c r="R898">
        <f t="shared" ref="R898:R961" si="59">E898/G898</f>
        <v>105.02602739726028</v>
      </c>
      <c r="S898" t="s">
        <v>2033</v>
      </c>
      <c r="T898" t="s">
        <v>2034</v>
      </c>
    </row>
    <row r="899" spans="1:20" hidden="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7">
        <f t="shared" si="56"/>
        <v>43583.208333333328</v>
      </c>
      <c r="L899">
        <v>1556600400</v>
      </c>
      <c r="M899" s="7">
        <f t="shared" si="57"/>
        <v>43585.208333333328</v>
      </c>
      <c r="N899" t="b">
        <v>0</v>
      </c>
      <c r="O899" t="b">
        <v>0</v>
      </c>
      <c r="P899" t="s">
        <v>33</v>
      </c>
      <c r="Q899">
        <f t="shared" si="58"/>
        <v>-6363</v>
      </c>
      <c r="R899">
        <f t="shared" si="59"/>
        <v>90.259259259259252</v>
      </c>
      <c r="S899" t="s">
        <v>2039</v>
      </c>
      <c r="T899" t="s">
        <v>2040</v>
      </c>
    </row>
    <row r="900" spans="1:20" hidden="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7">
        <f t="shared" si="56"/>
        <v>43815.25</v>
      </c>
      <c r="L900">
        <v>1576994400</v>
      </c>
      <c r="M900" s="7">
        <f t="shared" si="57"/>
        <v>43821.25</v>
      </c>
      <c r="N900" t="b">
        <v>0</v>
      </c>
      <c r="O900" t="b">
        <v>0</v>
      </c>
      <c r="P900" t="s">
        <v>42</v>
      </c>
      <c r="Q900">
        <f t="shared" si="58"/>
        <v>-85109</v>
      </c>
      <c r="R900">
        <f t="shared" si="59"/>
        <v>76.978705978705975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7">
        <f t="shared" si="56"/>
        <v>41554.208333333336</v>
      </c>
      <c r="L901">
        <v>1382677200</v>
      </c>
      <c r="M901" s="7">
        <f t="shared" si="57"/>
        <v>41572.208333333336</v>
      </c>
      <c r="N901" t="b">
        <v>0</v>
      </c>
      <c r="O901" t="b">
        <v>0</v>
      </c>
      <c r="P901" t="s">
        <v>159</v>
      </c>
      <c r="Q901">
        <f t="shared" si="58"/>
        <v>9520</v>
      </c>
      <c r="R901">
        <f t="shared" si="59"/>
        <v>102.60162601626017</v>
      </c>
      <c r="S901" t="s">
        <v>2035</v>
      </c>
      <c r="T901" t="s">
        <v>2058</v>
      </c>
    </row>
    <row r="902" spans="1:20" hidden="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7">
        <f t="shared" si="56"/>
        <v>41901.208333333336</v>
      </c>
      <c r="L902">
        <v>1411189200</v>
      </c>
      <c r="M902" s="7">
        <f t="shared" si="57"/>
        <v>41902.208333333336</v>
      </c>
      <c r="N902" t="b">
        <v>0</v>
      </c>
      <c r="O902" t="b">
        <v>1</v>
      </c>
      <c r="P902" t="s">
        <v>28</v>
      </c>
      <c r="Q902">
        <f t="shared" si="58"/>
        <v>-98</v>
      </c>
      <c r="R902">
        <f t="shared" si="59"/>
        <v>2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7">
        <f t="shared" si="56"/>
        <v>43298.208333333328</v>
      </c>
      <c r="L903">
        <v>1534654800</v>
      </c>
      <c r="M903" s="7">
        <f t="shared" si="57"/>
        <v>43331.208333333328</v>
      </c>
      <c r="N903" t="b">
        <v>0</v>
      </c>
      <c r="O903" t="b">
        <v>1</v>
      </c>
      <c r="P903" t="s">
        <v>23</v>
      </c>
      <c r="Q903">
        <f t="shared" si="58"/>
        <v>3146</v>
      </c>
      <c r="R903">
        <f t="shared" si="59"/>
        <v>55.0062893081761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7">
        <f t="shared" si="56"/>
        <v>42399.25</v>
      </c>
      <c r="L904">
        <v>1457762400</v>
      </c>
      <c r="M904" s="7">
        <f t="shared" si="57"/>
        <v>42441.25</v>
      </c>
      <c r="N904" t="b">
        <v>0</v>
      </c>
      <c r="O904" t="b">
        <v>0</v>
      </c>
      <c r="P904" t="s">
        <v>28</v>
      </c>
      <c r="Q904">
        <f t="shared" si="58"/>
        <v>2134</v>
      </c>
      <c r="R904">
        <f t="shared" si="59"/>
        <v>32.127272727272725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7">
        <f t="shared" si="56"/>
        <v>41034.208333333336</v>
      </c>
      <c r="L905">
        <v>1337490000</v>
      </c>
      <c r="M905" s="7">
        <f t="shared" si="57"/>
        <v>41049.208333333336</v>
      </c>
      <c r="N905" t="b">
        <v>0</v>
      </c>
      <c r="O905" t="b">
        <v>1</v>
      </c>
      <c r="P905" t="s">
        <v>68</v>
      </c>
      <c r="Q905">
        <f t="shared" si="58"/>
        <v>-40291</v>
      </c>
      <c r="R905">
        <f t="shared" si="59"/>
        <v>50.642857142857146</v>
      </c>
      <c r="S905" t="s">
        <v>2047</v>
      </c>
      <c r="T905" t="s">
        <v>2048</v>
      </c>
    </row>
    <row r="906" spans="1:20" hidden="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7">
        <f t="shared" si="56"/>
        <v>41186.208333333336</v>
      </c>
      <c r="L906">
        <v>1349672400</v>
      </c>
      <c r="M906" s="7">
        <f t="shared" si="57"/>
        <v>41190.208333333336</v>
      </c>
      <c r="N906" t="b">
        <v>0</v>
      </c>
      <c r="O906" t="b">
        <v>0</v>
      </c>
      <c r="P906" t="s">
        <v>133</v>
      </c>
      <c r="Q906">
        <f t="shared" si="58"/>
        <v>-5705</v>
      </c>
      <c r="R906">
        <f t="shared" si="59"/>
        <v>49.6875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7">
        <f t="shared" si="56"/>
        <v>41536.208333333336</v>
      </c>
      <c r="L907">
        <v>1379826000</v>
      </c>
      <c r="M907" s="7">
        <f t="shared" si="57"/>
        <v>41539.208333333336</v>
      </c>
      <c r="N907" t="b">
        <v>0</v>
      </c>
      <c r="O907" t="b">
        <v>0</v>
      </c>
      <c r="P907" t="s">
        <v>33</v>
      </c>
      <c r="Q907">
        <f t="shared" si="58"/>
        <v>5055</v>
      </c>
      <c r="R907">
        <f t="shared" si="59"/>
        <v>54.894067796610166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7">
        <f t="shared" si="56"/>
        <v>42868.208333333328</v>
      </c>
      <c r="L908">
        <v>1497762000</v>
      </c>
      <c r="M908" s="7">
        <f t="shared" si="57"/>
        <v>42904.208333333328</v>
      </c>
      <c r="N908" t="b">
        <v>1</v>
      </c>
      <c r="O908" t="b">
        <v>1</v>
      </c>
      <c r="P908" t="s">
        <v>42</v>
      </c>
      <c r="Q908">
        <f t="shared" si="58"/>
        <v>3464</v>
      </c>
      <c r="R908">
        <f t="shared" si="59"/>
        <v>46.931937172774866</v>
      </c>
      <c r="S908" t="s">
        <v>2041</v>
      </c>
      <c r="T908" t="s">
        <v>2042</v>
      </c>
    </row>
    <row r="909" spans="1:20" hidden="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7">
        <f t="shared" si="56"/>
        <v>40660.208333333336</v>
      </c>
      <c r="L909">
        <v>1304485200</v>
      </c>
      <c r="M909" s="7">
        <f t="shared" si="57"/>
        <v>40667.208333333336</v>
      </c>
      <c r="N909" t="b">
        <v>0</v>
      </c>
      <c r="O909" t="b">
        <v>0</v>
      </c>
      <c r="P909" t="s">
        <v>33</v>
      </c>
      <c r="Q909">
        <f t="shared" si="58"/>
        <v>-7257</v>
      </c>
      <c r="R909">
        <f t="shared" si="59"/>
        <v>44.951219512195124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7">
        <f t="shared" si="56"/>
        <v>41031.208333333336</v>
      </c>
      <c r="L910">
        <v>1336885200</v>
      </c>
      <c r="M910" s="7">
        <f t="shared" si="57"/>
        <v>41042.208333333336</v>
      </c>
      <c r="N910" t="b">
        <v>0</v>
      </c>
      <c r="O910" t="b">
        <v>0</v>
      </c>
      <c r="P910" t="s">
        <v>89</v>
      </c>
      <c r="Q910">
        <f t="shared" si="58"/>
        <v>83750</v>
      </c>
      <c r="R910">
        <f t="shared" si="59"/>
        <v>30.99898322318251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7">
        <f t="shared" si="56"/>
        <v>43255.208333333328</v>
      </c>
      <c r="L911">
        <v>1530421200</v>
      </c>
      <c r="M911" s="7">
        <f t="shared" si="57"/>
        <v>43282.208333333328</v>
      </c>
      <c r="N911" t="b">
        <v>0</v>
      </c>
      <c r="O911" t="b">
        <v>1</v>
      </c>
      <c r="P911" t="s">
        <v>33</v>
      </c>
      <c r="Q911">
        <f t="shared" si="58"/>
        <v>6821</v>
      </c>
      <c r="R911">
        <f t="shared" si="59"/>
        <v>107.7625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7">
        <f t="shared" si="56"/>
        <v>42026.25</v>
      </c>
      <c r="L912">
        <v>1421992800</v>
      </c>
      <c r="M912" s="7">
        <f t="shared" si="57"/>
        <v>42027.25</v>
      </c>
      <c r="N912" t="b">
        <v>0</v>
      </c>
      <c r="O912" t="b">
        <v>0</v>
      </c>
      <c r="P912" t="s">
        <v>33</v>
      </c>
      <c r="Q912">
        <f t="shared" si="58"/>
        <v>-124285</v>
      </c>
      <c r="R912">
        <f t="shared" si="59"/>
        <v>102.07770270270271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7">
        <f t="shared" si="56"/>
        <v>43717.208333333328</v>
      </c>
      <c r="L913">
        <v>1568178000</v>
      </c>
      <c r="M913" s="7">
        <f t="shared" si="57"/>
        <v>43719.208333333328</v>
      </c>
      <c r="N913" t="b">
        <v>1</v>
      </c>
      <c r="O913" t="b">
        <v>0</v>
      </c>
      <c r="P913" t="s">
        <v>28</v>
      </c>
      <c r="Q913">
        <f t="shared" si="58"/>
        <v>5739</v>
      </c>
      <c r="R913">
        <f t="shared" si="59"/>
        <v>24.976190476190474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7">
        <f t="shared" si="56"/>
        <v>41157.208333333336</v>
      </c>
      <c r="L914">
        <v>1347944400</v>
      </c>
      <c r="M914" s="7">
        <f t="shared" si="57"/>
        <v>41170.208333333336</v>
      </c>
      <c r="N914" t="b">
        <v>1</v>
      </c>
      <c r="O914" t="b">
        <v>0</v>
      </c>
      <c r="P914" t="s">
        <v>53</v>
      </c>
      <c r="Q914">
        <f t="shared" si="58"/>
        <v>12510</v>
      </c>
      <c r="R914">
        <f t="shared" si="59"/>
        <v>79.944134078212286</v>
      </c>
      <c r="S914" t="s">
        <v>2041</v>
      </c>
      <c r="T914" t="s">
        <v>2044</v>
      </c>
    </row>
    <row r="915" spans="1:20" hidden="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7">
        <f t="shared" si="56"/>
        <v>43597.208333333328</v>
      </c>
      <c r="L915">
        <v>1558760400</v>
      </c>
      <c r="M915" s="7">
        <f t="shared" si="57"/>
        <v>43610.208333333328</v>
      </c>
      <c r="N915" t="b">
        <v>0</v>
      </c>
      <c r="O915" t="b">
        <v>0</v>
      </c>
      <c r="P915" t="s">
        <v>53</v>
      </c>
      <c r="Q915">
        <f t="shared" si="58"/>
        <v>-34664</v>
      </c>
      <c r="R915">
        <f t="shared" si="59"/>
        <v>67.946462715105156</v>
      </c>
      <c r="S915" t="s">
        <v>2041</v>
      </c>
      <c r="T915" t="s">
        <v>2044</v>
      </c>
    </row>
    <row r="916" spans="1:20" hidden="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7">
        <f t="shared" si="56"/>
        <v>41490.208333333336</v>
      </c>
      <c r="L916">
        <v>1376629200</v>
      </c>
      <c r="M916" s="7">
        <f t="shared" si="57"/>
        <v>41502.208333333336</v>
      </c>
      <c r="N916" t="b">
        <v>0</v>
      </c>
      <c r="O916" t="b">
        <v>0</v>
      </c>
      <c r="P916" t="s">
        <v>33</v>
      </c>
      <c r="Q916">
        <f t="shared" si="58"/>
        <v>-2724</v>
      </c>
      <c r="R916">
        <f t="shared" si="59"/>
        <v>26.070921985815602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7">
        <f t="shared" si="56"/>
        <v>42976.208333333328</v>
      </c>
      <c r="L917">
        <v>1504760400</v>
      </c>
      <c r="M917" s="7">
        <f t="shared" si="57"/>
        <v>42985.208333333328</v>
      </c>
      <c r="N917" t="b">
        <v>0</v>
      </c>
      <c r="O917" t="b">
        <v>0</v>
      </c>
      <c r="P917" t="s">
        <v>269</v>
      </c>
      <c r="Q917">
        <f t="shared" si="58"/>
        <v>70036</v>
      </c>
      <c r="R917">
        <f t="shared" si="59"/>
        <v>105.0032154340836</v>
      </c>
      <c r="S917" t="s">
        <v>2041</v>
      </c>
      <c r="T917" t="s">
        <v>2060</v>
      </c>
    </row>
    <row r="918" spans="1:20" ht="31.5" hidden="1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7">
        <f t="shared" si="56"/>
        <v>41991.25</v>
      </c>
      <c r="L918">
        <v>1419660000</v>
      </c>
      <c r="M918" s="7">
        <f t="shared" si="57"/>
        <v>42000.25</v>
      </c>
      <c r="N918" t="b">
        <v>0</v>
      </c>
      <c r="O918" t="b">
        <v>0</v>
      </c>
      <c r="P918" t="s">
        <v>122</v>
      </c>
      <c r="Q918">
        <f t="shared" si="58"/>
        <v>-2357</v>
      </c>
      <c r="R918">
        <f t="shared" si="59"/>
        <v>25.826923076923077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7">
        <f t="shared" si="56"/>
        <v>40722.208333333336</v>
      </c>
      <c r="L919">
        <v>1311310800</v>
      </c>
      <c r="M919" s="7">
        <f t="shared" si="57"/>
        <v>40746.208333333336</v>
      </c>
      <c r="N919" t="b">
        <v>0</v>
      </c>
      <c r="O919" t="b">
        <v>1</v>
      </c>
      <c r="P919" t="s">
        <v>100</v>
      </c>
      <c r="Q919">
        <f t="shared" si="58"/>
        <v>-1503</v>
      </c>
      <c r="R919">
        <f t="shared" si="59"/>
        <v>77.666666666666671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7">
        <f t="shared" si="56"/>
        <v>41117.208333333336</v>
      </c>
      <c r="L920">
        <v>1344315600</v>
      </c>
      <c r="M920" s="7">
        <f t="shared" si="57"/>
        <v>41128.208333333336</v>
      </c>
      <c r="N920" t="b">
        <v>0</v>
      </c>
      <c r="O920" t="b">
        <v>0</v>
      </c>
      <c r="P920" t="s">
        <v>133</v>
      </c>
      <c r="Q920">
        <f t="shared" si="58"/>
        <v>5221</v>
      </c>
      <c r="R920">
        <f t="shared" si="59"/>
        <v>57.82692307692308</v>
      </c>
      <c r="S920" t="s">
        <v>2047</v>
      </c>
      <c r="T920" t="s">
        <v>2056</v>
      </c>
    </row>
    <row r="921" spans="1:20" hidden="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7">
        <f t="shared" si="56"/>
        <v>43022.208333333328</v>
      </c>
      <c r="L921">
        <v>1510725600</v>
      </c>
      <c r="M921" s="7">
        <f t="shared" si="57"/>
        <v>43054.25</v>
      </c>
      <c r="N921" t="b">
        <v>0</v>
      </c>
      <c r="O921" t="b">
        <v>1</v>
      </c>
      <c r="P921" t="s">
        <v>33</v>
      </c>
      <c r="Q921">
        <f t="shared" si="58"/>
        <v>-14685</v>
      </c>
      <c r="R921">
        <f t="shared" si="59"/>
        <v>92.955555555555549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7">
        <f t="shared" si="56"/>
        <v>43503.25</v>
      </c>
      <c r="L922">
        <v>1551247200</v>
      </c>
      <c r="M922" s="7">
        <f t="shared" si="57"/>
        <v>43523.25</v>
      </c>
      <c r="N922" t="b">
        <v>1</v>
      </c>
      <c r="O922" t="b">
        <v>0</v>
      </c>
      <c r="P922" t="s">
        <v>71</v>
      </c>
      <c r="Q922">
        <f t="shared" si="58"/>
        <v>4376</v>
      </c>
      <c r="R922">
        <f t="shared" si="59"/>
        <v>37.945098039215686</v>
      </c>
      <c r="S922" t="s">
        <v>2041</v>
      </c>
      <c r="T922" t="s">
        <v>2049</v>
      </c>
    </row>
    <row r="923" spans="1:20" hidden="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7">
        <f t="shared" si="56"/>
        <v>40951.25</v>
      </c>
      <c r="L923">
        <v>1330236000</v>
      </c>
      <c r="M923" s="7">
        <f t="shared" si="57"/>
        <v>40965.25</v>
      </c>
      <c r="N923" t="b">
        <v>0</v>
      </c>
      <c r="O923" t="b">
        <v>0</v>
      </c>
      <c r="P923" t="s">
        <v>28</v>
      </c>
      <c r="Q923">
        <f t="shared" si="58"/>
        <v>-159190</v>
      </c>
      <c r="R923">
        <f t="shared" si="59"/>
        <v>31.842105263157894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7">
        <f t="shared" si="56"/>
        <v>43443.25</v>
      </c>
      <c r="L924">
        <v>1545112800</v>
      </c>
      <c r="M924" s="7">
        <f t="shared" si="57"/>
        <v>43452.25</v>
      </c>
      <c r="N924" t="b">
        <v>0</v>
      </c>
      <c r="O924" t="b">
        <v>1</v>
      </c>
      <c r="P924" t="s">
        <v>319</v>
      </c>
      <c r="Q924">
        <f t="shared" si="58"/>
        <v>39040</v>
      </c>
      <c r="R924">
        <f t="shared" si="59"/>
        <v>40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7">
        <f t="shared" si="56"/>
        <v>40373.208333333336</v>
      </c>
      <c r="L925">
        <v>1279170000</v>
      </c>
      <c r="M925" s="7">
        <f t="shared" si="57"/>
        <v>40374.208333333336</v>
      </c>
      <c r="N925" t="b">
        <v>0</v>
      </c>
      <c r="O925" t="b">
        <v>0</v>
      </c>
      <c r="P925" t="s">
        <v>33</v>
      </c>
      <c r="Q925">
        <f t="shared" si="58"/>
        <v>2344</v>
      </c>
      <c r="R925">
        <f t="shared" si="59"/>
        <v>101.1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7">
        <f t="shared" si="56"/>
        <v>43769.208333333328</v>
      </c>
      <c r="L926">
        <v>1573452000</v>
      </c>
      <c r="M926" s="7">
        <f t="shared" si="57"/>
        <v>43780.25</v>
      </c>
      <c r="N926" t="b">
        <v>0</v>
      </c>
      <c r="O926" t="b">
        <v>0</v>
      </c>
      <c r="P926" t="s">
        <v>33</v>
      </c>
      <c r="Q926">
        <f t="shared" si="58"/>
        <v>152892</v>
      </c>
      <c r="R926">
        <f t="shared" si="59"/>
        <v>84.006989951944078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7">
        <f t="shared" si="56"/>
        <v>43000.208333333328</v>
      </c>
      <c r="L927">
        <v>1507093200</v>
      </c>
      <c r="M927" s="7">
        <f t="shared" si="57"/>
        <v>43012.208333333328</v>
      </c>
      <c r="N927" t="b">
        <v>0</v>
      </c>
      <c r="O927" t="b">
        <v>0</v>
      </c>
      <c r="P927" t="s">
        <v>33</v>
      </c>
      <c r="Q927">
        <f t="shared" si="58"/>
        <v>3722</v>
      </c>
      <c r="R927">
        <f t="shared" si="59"/>
        <v>103.41538461538461</v>
      </c>
      <c r="S927" t="s">
        <v>2039</v>
      </c>
      <c r="T927" t="s">
        <v>2040</v>
      </c>
    </row>
    <row r="928" spans="1:20" hidden="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7">
        <f t="shared" si="56"/>
        <v>42502.208333333328</v>
      </c>
      <c r="L928">
        <v>1463374800</v>
      </c>
      <c r="M928" s="7">
        <f t="shared" si="57"/>
        <v>42506.208333333328</v>
      </c>
      <c r="N928" t="b">
        <v>0</v>
      </c>
      <c r="O928" t="b">
        <v>0</v>
      </c>
      <c r="P928" t="s">
        <v>17</v>
      </c>
      <c r="Q928">
        <f t="shared" si="58"/>
        <v>-7123</v>
      </c>
      <c r="R928">
        <f t="shared" si="59"/>
        <v>105.13333333333334</v>
      </c>
      <c r="S928" t="s">
        <v>2033</v>
      </c>
      <c r="T928" t="s">
        <v>2034</v>
      </c>
    </row>
    <row r="929" spans="1:20" hidden="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7">
        <f t="shared" si="56"/>
        <v>41102.208333333336</v>
      </c>
      <c r="L929">
        <v>1344574800</v>
      </c>
      <c r="M929" s="7">
        <f t="shared" si="57"/>
        <v>41131.208333333336</v>
      </c>
      <c r="N929" t="b">
        <v>0</v>
      </c>
      <c r="O929" t="b">
        <v>0</v>
      </c>
      <c r="P929" t="s">
        <v>33</v>
      </c>
      <c r="Q929">
        <f t="shared" si="58"/>
        <v>-3899</v>
      </c>
      <c r="R929">
        <f t="shared" si="59"/>
        <v>89.21621621621621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7">
        <f t="shared" si="56"/>
        <v>41637.25</v>
      </c>
      <c r="L930">
        <v>1389074400</v>
      </c>
      <c r="M930" s="7">
        <f t="shared" si="57"/>
        <v>41646.25</v>
      </c>
      <c r="N930" t="b">
        <v>0</v>
      </c>
      <c r="O930" t="b">
        <v>0</v>
      </c>
      <c r="P930" t="s">
        <v>28</v>
      </c>
      <c r="Q930">
        <f t="shared" si="58"/>
        <v>28986</v>
      </c>
      <c r="R930">
        <f t="shared" si="59"/>
        <v>51.995234312946785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7">
        <f t="shared" si="56"/>
        <v>42858.208333333328</v>
      </c>
      <c r="L931">
        <v>1494997200</v>
      </c>
      <c r="M931" s="7">
        <f t="shared" si="57"/>
        <v>42872.208333333328</v>
      </c>
      <c r="N931" t="b">
        <v>0</v>
      </c>
      <c r="O931" t="b">
        <v>0</v>
      </c>
      <c r="P931" t="s">
        <v>33</v>
      </c>
      <c r="Q931">
        <f t="shared" si="58"/>
        <v>6452</v>
      </c>
      <c r="R931">
        <f t="shared" si="59"/>
        <v>64.956521739130437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7">
        <f t="shared" si="56"/>
        <v>42060.25</v>
      </c>
      <c r="L932">
        <v>1425448800</v>
      </c>
      <c r="M932" s="7">
        <f t="shared" si="57"/>
        <v>42067.25</v>
      </c>
      <c r="N932" t="b">
        <v>0</v>
      </c>
      <c r="O932" t="b">
        <v>1</v>
      </c>
      <c r="P932" t="s">
        <v>33</v>
      </c>
      <c r="Q932">
        <f t="shared" si="58"/>
        <v>430</v>
      </c>
      <c r="R932">
        <f t="shared" si="59"/>
        <v>46.235294117647058</v>
      </c>
      <c r="S932" t="s">
        <v>2039</v>
      </c>
      <c r="T932" t="s">
        <v>2040</v>
      </c>
    </row>
    <row r="933" spans="1:20" hidden="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7">
        <f t="shared" si="56"/>
        <v>41818.208333333336</v>
      </c>
      <c r="L933">
        <v>1404104400</v>
      </c>
      <c r="M933" s="7">
        <f t="shared" si="57"/>
        <v>41820.208333333336</v>
      </c>
      <c r="N933" t="b">
        <v>0</v>
      </c>
      <c r="O933" t="b">
        <v>1</v>
      </c>
      <c r="P933" t="s">
        <v>33</v>
      </c>
      <c r="Q933">
        <f t="shared" si="58"/>
        <v>-2171</v>
      </c>
      <c r="R933">
        <f t="shared" si="59"/>
        <v>51.151785714285715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7">
        <f t="shared" si="56"/>
        <v>41709.208333333336</v>
      </c>
      <c r="L934">
        <v>1394773200</v>
      </c>
      <c r="M934" s="7">
        <f t="shared" si="57"/>
        <v>41712.208333333336</v>
      </c>
      <c r="N934" t="b">
        <v>0</v>
      </c>
      <c r="O934" t="b">
        <v>0</v>
      </c>
      <c r="P934" t="s">
        <v>23</v>
      </c>
      <c r="Q934">
        <f t="shared" si="58"/>
        <v>2583</v>
      </c>
      <c r="R934">
        <f t="shared" si="59"/>
        <v>33.909722222222221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7">
        <f t="shared" si="56"/>
        <v>41372.208333333336</v>
      </c>
      <c r="L935">
        <v>1366520400</v>
      </c>
      <c r="M935" s="7">
        <f t="shared" si="57"/>
        <v>41385.208333333336</v>
      </c>
      <c r="N935" t="b">
        <v>0</v>
      </c>
      <c r="O935" t="b">
        <v>0</v>
      </c>
      <c r="P935" t="s">
        <v>33</v>
      </c>
      <c r="Q935">
        <f t="shared" si="58"/>
        <v>102015</v>
      </c>
      <c r="R935">
        <f t="shared" si="59"/>
        <v>92.016298633017882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7">
        <f t="shared" si="56"/>
        <v>42422.25</v>
      </c>
      <c r="L936">
        <v>1456639200</v>
      </c>
      <c r="M936" s="7">
        <f t="shared" si="57"/>
        <v>42428.25</v>
      </c>
      <c r="N936" t="b">
        <v>0</v>
      </c>
      <c r="O936" t="b">
        <v>0</v>
      </c>
      <c r="P936" t="s">
        <v>33</v>
      </c>
      <c r="Q936">
        <f t="shared" si="58"/>
        <v>5080</v>
      </c>
      <c r="R936">
        <f t="shared" si="59"/>
        <v>107.42857142857143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7">
        <f t="shared" si="56"/>
        <v>42209.208333333328</v>
      </c>
      <c r="L937">
        <v>1438318800</v>
      </c>
      <c r="M937" s="7">
        <f t="shared" si="57"/>
        <v>42216.208333333328</v>
      </c>
      <c r="N937" t="b">
        <v>0</v>
      </c>
      <c r="O937" t="b">
        <v>0</v>
      </c>
      <c r="P937" t="s">
        <v>33</v>
      </c>
      <c r="Q937">
        <f t="shared" si="58"/>
        <v>3912</v>
      </c>
      <c r="R937">
        <f t="shared" si="59"/>
        <v>75.848484848484844</v>
      </c>
      <c r="S937" t="s">
        <v>2039</v>
      </c>
      <c r="T937" t="s">
        <v>2040</v>
      </c>
    </row>
    <row r="938" spans="1:20" hidden="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7">
        <f t="shared" si="56"/>
        <v>43668.208333333328</v>
      </c>
      <c r="L938">
        <v>1564030800</v>
      </c>
      <c r="M938" s="7">
        <f t="shared" si="57"/>
        <v>43671.208333333328</v>
      </c>
      <c r="N938" t="b">
        <v>1</v>
      </c>
      <c r="O938" t="b">
        <v>0</v>
      </c>
      <c r="P938" t="s">
        <v>33</v>
      </c>
      <c r="Q938">
        <f t="shared" si="58"/>
        <v>-101510</v>
      </c>
      <c r="R938">
        <f t="shared" si="59"/>
        <v>80.476190476190482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7">
        <f t="shared" si="56"/>
        <v>42334.25</v>
      </c>
      <c r="L939">
        <v>1449295200</v>
      </c>
      <c r="M939" s="7">
        <f t="shared" si="57"/>
        <v>42343.25</v>
      </c>
      <c r="N939" t="b">
        <v>0</v>
      </c>
      <c r="O939" t="b">
        <v>0</v>
      </c>
      <c r="P939" t="s">
        <v>42</v>
      </c>
      <c r="Q939">
        <f t="shared" si="58"/>
        <v>-86109</v>
      </c>
      <c r="R939">
        <f t="shared" si="59"/>
        <v>86.978483606557376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7">
        <f t="shared" si="56"/>
        <v>43263.208333333328</v>
      </c>
      <c r="L940">
        <v>1531890000</v>
      </c>
      <c r="M940" s="7">
        <f t="shared" si="57"/>
        <v>43299.208333333328</v>
      </c>
      <c r="N940" t="b">
        <v>0</v>
      </c>
      <c r="O940" t="b">
        <v>1</v>
      </c>
      <c r="P940" t="s">
        <v>119</v>
      </c>
      <c r="Q940">
        <f t="shared" si="58"/>
        <v>893</v>
      </c>
      <c r="R940">
        <f t="shared" si="59"/>
        <v>105.13541666666667</v>
      </c>
      <c r="S940" t="s">
        <v>2047</v>
      </c>
      <c r="T940" t="s">
        <v>2053</v>
      </c>
    </row>
    <row r="941" spans="1:20" ht="31.5" hidden="1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7">
        <f t="shared" si="56"/>
        <v>40670.208333333336</v>
      </c>
      <c r="L941">
        <v>1306213200</v>
      </c>
      <c r="M941" s="7">
        <f t="shared" si="57"/>
        <v>40687.208333333336</v>
      </c>
      <c r="N941" t="b">
        <v>0</v>
      </c>
      <c r="O941" t="b">
        <v>1</v>
      </c>
      <c r="P941" t="s">
        <v>89</v>
      </c>
      <c r="Q941">
        <f t="shared" si="58"/>
        <v>-3961</v>
      </c>
      <c r="R941">
        <f t="shared" si="59"/>
        <v>57.298507462686565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7">
        <f t="shared" si="56"/>
        <v>41244.25</v>
      </c>
      <c r="L942">
        <v>1356242400</v>
      </c>
      <c r="M942" s="7">
        <f t="shared" si="57"/>
        <v>41266.25</v>
      </c>
      <c r="N942" t="b">
        <v>0</v>
      </c>
      <c r="O942" t="b">
        <v>0</v>
      </c>
      <c r="P942" t="s">
        <v>28</v>
      </c>
      <c r="Q942">
        <f t="shared" si="58"/>
        <v>-3739</v>
      </c>
      <c r="R942">
        <f t="shared" si="59"/>
        <v>93.348484848484844</v>
      </c>
      <c r="S942" t="s">
        <v>2037</v>
      </c>
      <c r="T942" t="s">
        <v>2038</v>
      </c>
    </row>
    <row r="943" spans="1:20" hidden="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7">
        <f t="shared" si="56"/>
        <v>40552.25</v>
      </c>
      <c r="L943">
        <v>1297576800</v>
      </c>
      <c r="M943" s="7">
        <f t="shared" si="57"/>
        <v>40587.25</v>
      </c>
      <c r="N943" t="b">
        <v>1</v>
      </c>
      <c r="O943" t="b">
        <v>0</v>
      </c>
      <c r="P943" t="s">
        <v>33</v>
      </c>
      <c r="Q943">
        <f t="shared" si="58"/>
        <v>-37385</v>
      </c>
      <c r="R943">
        <f t="shared" si="59"/>
        <v>71.987179487179489</v>
      </c>
      <c r="S943" t="s">
        <v>2039</v>
      </c>
      <c r="T943" t="s">
        <v>2040</v>
      </c>
    </row>
    <row r="944" spans="1:20" hidden="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7">
        <f t="shared" si="56"/>
        <v>40568.25</v>
      </c>
      <c r="L944">
        <v>1296194400</v>
      </c>
      <c r="M944" s="7">
        <f t="shared" si="57"/>
        <v>40571.25</v>
      </c>
      <c r="N944" t="b">
        <v>0</v>
      </c>
      <c r="O944" t="b">
        <v>0</v>
      </c>
      <c r="P944" t="s">
        <v>33</v>
      </c>
      <c r="Q944">
        <f t="shared" si="58"/>
        <v>-3395</v>
      </c>
      <c r="R944">
        <f t="shared" si="59"/>
        <v>92.611940298507463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7">
        <f t="shared" si="56"/>
        <v>41906.208333333336</v>
      </c>
      <c r="L945">
        <v>1414558800</v>
      </c>
      <c r="M945" s="7">
        <f t="shared" si="57"/>
        <v>41941.208333333336</v>
      </c>
      <c r="N945" t="b">
        <v>0</v>
      </c>
      <c r="O945" t="b">
        <v>0</v>
      </c>
      <c r="P945" t="s">
        <v>17</v>
      </c>
      <c r="Q945">
        <f t="shared" si="58"/>
        <v>4469</v>
      </c>
      <c r="R945">
        <f t="shared" si="59"/>
        <v>104.99122807017544</v>
      </c>
      <c r="S945" t="s">
        <v>2033</v>
      </c>
      <c r="T945" t="s">
        <v>2034</v>
      </c>
    </row>
    <row r="946" spans="1:20" hidden="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7">
        <f t="shared" si="56"/>
        <v>42776.25</v>
      </c>
      <c r="L946">
        <v>1488348000</v>
      </c>
      <c r="M946" s="7">
        <f t="shared" si="57"/>
        <v>42795.25</v>
      </c>
      <c r="N946" t="b">
        <v>0</v>
      </c>
      <c r="O946" t="b">
        <v>0</v>
      </c>
      <c r="P946" t="s">
        <v>122</v>
      </c>
      <c r="Q946">
        <f t="shared" si="58"/>
        <v>-1858</v>
      </c>
      <c r="R946">
        <f t="shared" si="59"/>
        <v>30.958174904942965</v>
      </c>
      <c r="S946" t="s">
        <v>2054</v>
      </c>
      <c r="T946" t="s">
        <v>2055</v>
      </c>
    </row>
    <row r="947" spans="1:20" hidden="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7">
        <f t="shared" si="56"/>
        <v>41004.208333333336</v>
      </c>
      <c r="L947">
        <v>1334898000</v>
      </c>
      <c r="M947" s="7">
        <f t="shared" si="57"/>
        <v>41019.208333333336</v>
      </c>
      <c r="N947" t="b">
        <v>1</v>
      </c>
      <c r="O947" t="b">
        <v>0</v>
      </c>
      <c r="P947" t="s">
        <v>122</v>
      </c>
      <c r="Q947">
        <f t="shared" si="58"/>
        <v>-116195</v>
      </c>
      <c r="R947">
        <f t="shared" si="59"/>
        <v>33.001182732111175</v>
      </c>
      <c r="S947" t="s">
        <v>2054</v>
      </c>
      <c r="T947" t="s">
        <v>2055</v>
      </c>
    </row>
    <row r="948" spans="1:20" ht="31.5" hidden="1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7">
        <f t="shared" si="56"/>
        <v>40710.208333333336</v>
      </c>
      <c r="L948">
        <v>1308373200</v>
      </c>
      <c r="M948" s="7">
        <f t="shared" si="57"/>
        <v>40712.208333333336</v>
      </c>
      <c r="N948" t="b">
        <v>0</v>
      </c>
      <c r="O948" t="b">
        <v>0</v>
      </c>
      <c r="P948" t="s">
        <v>33</v>
      </c>
      <c r="Q948">
        <f t="shared" si="58"/>
        <v>-138462</v>
      </c>
      <c r="R948">
        <f t="shared" si="59"/>
        <v>84.187845303867405</v>
      </c>
      <c r="S948" t="s">
        <v>2039</v>
      </c>
      <c r="T948" t="s">
        <v>2040</v>
      </c>
    </row>
    <row r="949" spans="1:20" hidden="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7">
        <f t="shared" si="56"/>
        <v>41908.208333333336</v>
      </c>
      <c r="L949">
        <v>1412312400</v>
      </c>
      <c r="M949" s="7">
        <f t="shared" si="57"/>
        <v>41915.208333333336</v>
      </c>
      <c r="N949" t="b">
        <v>0</v>
      </c>
      <c r="O949" t="b">
        <v>0</v>
      </c>
      <c r="P949" t="s">
        <v>33</v>
      </c>
      <c r="Q949">
        <f t="shared" si="58"/>
        <v>-2639</v>
      </c>
      <c r="R949">
        <f t="shared" si="59"/>
        <v>73.92307692307692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7">
        <f t="shared" si="56"/>
        <v>41985.25</v>
      </c>
      <c r="L950">
        <v>1419228000</v>
      </c>
      <c r="M950" s="7">
        <f t="shared" si="57"/>
        <v>41995.25</v>
      </c>
      <c r="N950" t="b">
        <v>1</v>
      </c>
      <c r="O950" t="b">
        <v>1</v>
      </c>
      <c r="P950" t="s">
        <v>42</v>
      </c>
      <c r="Q950">
        <f t="shared" si="58"/>
        <v>-3482</v>
      </c>
      <c r="R950">
        <f t="shared" si="59"/>
        <v>36.987499999999997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7">
        <f t="shared" si="56"/>
        <v>42112.208333333328</v>
      </c>
      <c r="L951">
        <v>1430974800</v>
      </c>
      <c r="M951" s="7">
        <f t="shared" si="57"/>
        <v>42131.208333333328</v>
      </c>
      <c r="N951" t="b">
        <v>0</v>
      </c>
      <c r="O951" t="b">
        <v>0</v>
      </c>
      <c r="P951" t="s">
        <v>28</v>
      </c>
      <c r="Q951">
        <f t="shared" si="58"/>
        <v>3620</v>
      </c>
      <c r="R951">
        <f t="shared" si="59"/>
        <v>46.896551724137929</v>
      </c>
      <c r="S951" t="s">
        <v>2037</v>
      </c>
      <c r="T951" t="s">
        <v>2038</v>
      </c>
    </row>
    <row r="952" spans="1:20" hidden="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7">
        <f t="shared" si="56"/>
        <v>43571.208333333328</v>
      </c>
      <c r="L952">
        <v>1555822800</v>
      </c>
      <c r="M952" s="7">
        <f t="shared" si="57"/>
        <v>43576.208333333328</v>
      </c>
      <c r="N952" t="b">
        <v>0</v>
      </c>
      <c r="O952" t="b">
        <v>1</v>
      </c>
      <c r="P952" t="s">
        <v>33</v>
      </c>
      <c r="Q952">
        <f t="shared" si="58"/>
        <v>-95</v>
      </c>
      <c r="R952">
        <f t="shared" si="59"/>
        <v>5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7">
        <f t="shared" si="56"/>
        <v>42730.25</v>
      </c>
      <c r="L953">
        <v>1482818400</v>
      </c>
      <c r="M953" s="7">
        <f t="shared" si="57"/>
        <v>42731.25</v>
      </c>
      <c r="N953" t="b">
        <v>0</v>
      </c>
      <c r="O953" t="b">
        <v>1</v>
      </c>
      <c r="P953" t="s">
        <v>23</v>
      </c>
      <c r="Q953">
        <f t="shared" si="58"/>
        <v>144556</v>
      </c>
      <c r="R953">
        <f t="shared" si="59"/>
        <v>102.02437459910199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7">
        <f t="shared" si="56"/>
        <v>42591.208333333328</v>
      </c>
      <c r="L954">
        <v>1471928400</v>
      </c>
      <c r="M954" s="7">
        <f t="shared" si="57"/>
        <v>42605.208333333328</v>
      </c>
      <c r="N954" t="b">
        <v>0</v>
      </c>
      <c r="O954" t="b">
        <v>0</v>
      </c>
      <c r="P954" t="s">
        <v>42</v>
      </c>
      <c r="Q954">
        <f t="shared" si="58"/>
        <v>-43513</v>
      </c>
      <c r="R954">
        <f t="shared" si="59"/>
        <v>45.007502206531335</v>
      </c>
      <c r="S954" t="s">
        <v>2041</v>
      </c>
      <c r="T954" t="s">
        <v>2042</v>
      </c>
    </row>
    <row r="955" spans="1:20" ht="31.5" hidden="1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7">
        <f t="shared" si="56"/>
        <v>42358.25</v>
      </c>
      <c r="L955">
        <v>1453701600</v>
      </c>
      <c r="M955" s="7">
        <f t="shared" si="57"/>
        <v>42394.25</v>
      </c>
      <c r="N955" t="b">
        <v>0</v>
      </c>
      <c r="O955" t="b">
        <v>1</v>
      </c>
      <c r="P955" t="s">
        <v>474</v>
      </c>
      <c r="Q955">
        <f t="shared" si="58"/>
        <v>-1320</v>
      </c>
      <c r="R955">
        <f t="shared" si="59"/>
        <v>94.285714285714292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7">
        <f t="shared" si="56"/>
        <v>41174.208333333336</v>
      </c>
      <c r="L956">
        <v>1350363600</v>
      </c>
      <c r="M956" s="7">
        <f t="shared" si="57"/>
        <v>41198.208333333336</v>
      </c>
      <c r="N956" t="b">
        <v>0</v>
      </c>
      <c r="O956" t="b">
        <v>0</v>
      </c>
      <c r="P956" t="s">
        <v>28</v>
      </c>
      <c r="Q956">
        <f t="shared" si="58"/>
        <v>113784</v>
      </c>
      <c r="R956">
        <f t="shared" si="59"/>
        <v>101.02325581395348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7">
        <f t="shared" si="56"/>
        <v>41238.25</v>
      </c>
      <c r="L957">
        <v>1353996000</v>
      </c>
      <c r="M957" s="7">
        <f t="shared" si="57"/>
        <v>41240.25</v>
      </c>
      <c r="N957" t="b">
        <v>0</v>
      </c>
      <c r="O957" t="b">
        <v>0</v>
      </c>
      <c r="P957" t="s">
        <v>33</v>
      </c>
      <c r="Q957">
        <f t="shared" si="58"/>
        <v>7063</v>
      </c>
      <c r="R957">
        <f t="shared" si="59"/>
        <v>97.037499999999994</v>
      </c>
      <c r="S957" t="s">
        <v>2039</v>
      </c>
      <c r="T957" t="s">
        <v>2040</v>
      </c>
    </row>
    <row r="958" spans="1:20" hidden="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7">
        <f t="shared" si="56"/>
        <v>42360.25</v>
      </c>
      <c r="L958">
        <v>1451109600</v>
      </c>
      <c r="M958" s="7">
        <f t="shared" si="57"/>
        <v>42364.25</v>
      </c>
      <c r="N958" t="b">
        <v>0</v>
      </c>
      <c r="O958" t="b">
        <v>0</v>
      </c>
      <c r="P958" t="s">
        <v>474</v>
      </c>
      <c r="Q958">
        <f t="shared" si="58"/>
        <v>-151902</v>
      </c>
      <c r="R958">
        <f t="shared" si="59"/>
        <v>43.00963855421687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7">
        <f t="shared" si="56"/>
        <v>40955.25</v>
      </c>
      <c r="L959">
        <v>1329631200</v>
      </c>
      <c r="M959" s="7">
        <f t="shared" si="57"/>
        <v>40958.25</v>
      </c>
      <c r="N959" t="b">
        <v>0</v>
      </c>
      <c r="O959" t="b">
        <v>0</v>
      </c>
      <c r="P959" t="s">
        <v>33</v>
      </c>
      <c r="Q959">
        <f t="shared" si="58"/>
        <v>2634</v>
      </c>
      <c r="R959">
        <f t="shared" si="59"/>
        <v>94.916030534351151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7">
        <f t="shared" si="56"/>
        <v>40350.208333333336</v>
      </c>
      <c r="L960">
        <v>1278997200</v>
      </c>
      <c r="M960" s="7">
        <f t="shared" si="57"/>
        <v>40372.208333333336</v>
      </c>
      <c r="N960" t="b">
        <v>0</v>
      </c>
      <c r="O960" t="b">
        <v>0</v>
      </c>
      <c r="P960" t="s">
        <v>71</v>
      </c>
      <c r="Q960">
        <f t="shared" si="58"/>
        <v>6981</v>
      </c>
      <c r="R960">
        <f t="shared" si="59"/>
        <v>72.151785714285708</v>
      </c>
      <c r="S960" t="s">
        <v>2041</v>
      </c>
      <c r="T960" t="s">
        <v>2049</v>
      </c>
    </row>
    <row r="961" spans="1:20" hidden="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7">
        <f t="shared" si="56"/>
        <v>40357.208333333336</v>
      </c>
      <c r="L961">
        <v>1280120400</v>
      </c>
      <c r="M961" s="7">
        <f t="shared" si="57"/>
        <v>40385.208333333336</v>
      </c>
      <c r="N961" t="b">
        <v>0</v>
      </c>
      <c r="O961" t="b">
        <v>0</v>
      </c>
      <c r="P961" t="s">
        <v>206</v>
      </c>
      <c r="Q961">
        <f t="shared" si="58"/>
        <v>-138369</v>
      </c>
      <c r="R961">
        <f t="shared" si="59"/>
        <v>51.007692307692309</v>
      </c>
      <c r="S961" t="s">
        <v>2047</v>
      </c>
      <c r="T961" t="s">
        <v>2059</v>
      </c>
    </row>
    <row r="962" spans="1:20" hidden="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7">
        <f t="shared" ref="K962:K1001" si="60">(((J962/60)/60)/24)+DATE(1970,1,1)</f>
        <v>42408.25</v>
      </c>
      <c r="L962">
        <v>1458104400</v>
      </c>
      <c r="M962" s="7">
        <f t="shared" ref="M962:M1001" si="61">(((L962/60)/60)/24)+DATE(1970,1,1)</f>
        <v>42445.208333333328</v>
      </c>
      <c r="N962" t="b">
        <v>0</v>
      </c>
      <c r="O962" t="b">
        <v>0</v>
      </c>
      <c r="P962" t="s">
        <v>28</v>
      </c>
      <c r="Q962">
        <f t="shared" ref="Q962:Q1001" si="62">E962-D962</f>
        <v>-822</v>
      </c>
      <c r="R962">
        <f t="shared" ref="R962:R1001" si="63">E962/G962</f>
        <v>85.054545454545448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7">
        <f t="shared" si="60"/>
        <v>40591.25</v>
      </c>
      <c r="L963">
        <v>1298268000</v>
      </c>
      <c r="M963" s="7">
        <f t="shared" si="61"/>
        <v>40595.25</v>
      </c>
      <c r="N963" t="b">
        <v>0</v>
      </c>
      <c r="O963" t="b">
        <v>0</v>
      </c>
      <c r="P963" t="s">
        <v>206</v>
      </c>
      <c r="Q963">
        <f t="shared" si="62"/>
        <v>1100</v>
      </c>
      <c r="R963">
        <f t="shared" si="63"/>
        <v>43.87096774193548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7">
        <f t="shared" si="60"/>
        <v>41592.25</v>
      </c>
      <c r="L964">
        <v>1386223200</v>
      </c>
      <c r="M964" s="7">
        <f t="shared" si="61"/>
        <v>41613.25</v>
      </c>
      <c r="N964" t="b">
        <v>0</v>
      </c>
      <c r="O964" t="b">
        <v>0</v>
      </c>
      <c r="P964" t="s">
        <v>17</v>
      </c>
      <c r="Q964">
        <f t="shared" si="62"/>
        <v>7057</v>
      </c>
      <c r="R964">
        <f t="shared" si="63"/>
        <v>40.063909774436091</v>
      </c>
      <c r="S964" t="s">
        <v>2033</v>
      </c>
      <c r="T964" t="s">
        <v>2034</v>
      </c>
    </row>
    <row r="965" spans="1:20" hidden="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7">
        <f t="shared" si="60"/>
        <v>40607.25</v>
      </c>
      <c r="L965">
        <v>1299823200</v>
      </c>
      <c r="M965" s="7">
        <f t="shared" si="61"/>
        <v>40613.25</v>
      </c>
      <c r="N965" t="b">
        <v>0</v>
      </c>
      <c r="O965" t="b">
        <v>1</v>
      </c>
      <c r="P965" t="s">
        <v>122</v>
      </c>
      <c r="Q965">
        <f t="shared" si="62"/>
        <v>-903</v>
      </c>
      <c r="R965">
        <f t="shared" si="63"/>
        <v>43.833333333333336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7">
        <f t="shared" si="60"/>
        <v>42135.208333333328</v>
      </c>
      <c r="L966">
        <v>1431752400</v>
      </c>
      <c r="M966" s="7">
        <f t="shared" si="61"/>
        <v>42140.208333333328</v>
      </c>
      <c r="N966" t="b">
        <v>0</v>
      </c>
      <c r="O966" t="b">
        <v>0</v>
      </c>
      <c r="P966" t="s">
        <v>33</v>
      </c>
      <c r="Q966">
        <f t="shared" si="62"/>
        <v>9464</v>
      </c>
      <c r="R966">
        <f t="shared" si="63"/>
        <v>84.92903225806451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7">
        <f t="shared" si="60"/>
        <v>40203.25</v>
      </c>
      <c r="L967">
        <v>1267855200</v>
      </c>
      <c r="M967" s="7">
        <f t="shared" si="61"/>
        <v>40243.25</v>
      </c>
      <c r="N967" t="b">
        <v>0</v>
      </c>
      <c r="O967" t="b">
        <v>0</v>
      </c>
      <c r="P967" t="s">
        <v>23</v>
      </c>
      <c r="Q967">
        <f t="shared" si="62"/>
        <v>6301</v>
      </c>
      <c r="R967">
        <f t="shared" si="63"/>
        <v>41.067632850241544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7">
        <f t="shared" si="60"/>
        <v>42901.208333333328</v>
      </c>
      <c r="L968">
        <v>1497675600</v>
      </c>
      <c r="M968" s="7">
        <f t="shared" si="61"/>
        <v>42903.208333333328</v>
      </c>
      <c r="N968" t="b">
        <v>0</v>
      </c>
      <c r="O968" t="b">
        <v>0</v>
      </c>
      <c r="P968" t="s">
        <v>33</v>
      </c>
      <c r="Q968">
        <f t="shared" si="62"/>
        <v>11768</v>
      </c>
      <c r="R968">
        <f t="shared" si="63"/>
        <v>54.971428571428568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7">
        <f t="shared" si="60"/>
        <v>41005.208333333336</v>
      </c>
      <c r="L969">
        <v>1336885200</v>
      </c>
      <c r="M969" s="7">
        <f t="shared" si="61"/>
        <v>41042.208333333336</v>
      </c>
      <c r="N969" t="b">
        <v>0</v>
      </c>
      <c r="O969" t="b">
        <v>0</v>
      </c>
      <c r="P969" t="s">
        <v>319</v>
      </c>
      <c r="Q969">
        <f t="shared" si="62"/>
        <v>32738</v>
      </c>
      <c r="R969">
        <f t="shared" si="63"/>
        <v>77.010807374443743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7">
        <f t="shared" si="60"/>
        <v>40544.25</v>
      </c>
      <c r="L970">
        <v>1295157600</v>
      </c>
      <c r="M970" s="7">
        <f t="shared" si="61"/>
        <v>40559.25</v>
      </c>
      <c r="N970" t="b">
        <v>0</v>
      </c>
      <c r="O970" t="b">
        <v>0</v>
      </c>
      <c r="P970" t="s">
        <v>17</v>
      </c>
      <c r="Q970">
        <f t="shared" si="62"/>
        <v>5717</v>
      </c>
      <c r="R970">
        <f t="shared" si="63"/>
        <v>71.201754385964918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7">
        <f t="shared" si="60"/>
        <v>43821.25</v>
      </c>
      <c r="L971">
        <v>1577599200</v>
      </c>
      <c r="M971" s="7">
        <f t="shared" si="61"/>
        <v>43828.25</v>
      </c>
      <c r="N971" t="b">
        <v>0</v>
      </c>
      <c r="O971" t="b">
        <v>0</v>
      </c>
      <c r="P971" t="s">
        <v>33</v>
      </c>
      <c r="Q971">
        <f t="shared" si="62"/>
        <v>650</v>
      </c>
      <c r="R971">
        <f t="shared" si="63"/>
        <v>91.935483870967744</v>
      </c>
      <c r="S971" t="s">
        <v>2039</v>
      </c>
      <c r="T971" t="s">
        <v>2040</v>
      </c>
    </row>
    <row r="972" spans="1:20" ht="31.5" hidden="1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7">
        <f t="shared" si="60"/>
        <v>40672.208333333336</v>
      </c>
      <c r="L972">
        <v>1305003600</v>
      </c>
      <c r="M972" s="7">
        <f t="shared" si="61"/>
        <v>40673.208333333336</v>
      </c>
      <c r="N972" t="b">
        <v>0</v>
      </c>
      <c r="O972" t="b">
        <v>0</v>
      </c>
      <c r="P972" t="s">
        <v>33</v>
      </c>
      <c r="Q972">
        <f t="shared" si="62"/>
        <v>-37241</v>
      </c>
      <c r="R972">
        <f t="shared" si="63"/>
        <v>97.069023569023571</v>
      </c>
      <c r="S972" t="s">
        <v>2039</v>
      </c>
      <c r="T972" t="s">
        <v>2040</v>
      </c>
    </row>
    <row r="973" spans="1:20" hidden="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7">
        <f t="shared" si="60"/>
        <v>41555.208333333336</v>
      </c>
      <c r="L973">
        <v>1381726800</v>
      </c>
      <c r="M973" s="7">
        <f t="shared" si="61"/>
        <v>41561.208333333336</v>
      </c>
      <c r="N973" t="b">
        <v>0</v>
      </c>
      <c r="O973" t="b">
        <v>0</v>
      </c>
      <c r="P973" t="s">
        <v>269</v>
      </c>
      <c r="Q973">
        <f t="shared" si="62"/>
        <v>-3686</v>
      </c>
      <c r="R973">
        <f t="shared" si="63"/>
        <v>58.916666666666664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7">
        <f t="shared" si="60"/>
        <v>41792.208333333336</v>
      </c>
      <c r="L974">
        <v>1402462800</v>
      </c>
      <c r="M974" s="7">
        <f t="shared" si="61"/>
        <v>41801.208333333336</v>
      </c>
      <c r="N974" t="b">
        <v>0</v>
      </c>
      <c r="O974" t="b">
        <v>1</v>
      </c>
      <c r="P974" t="s">
        <v>28</v>
      </c>
      <c r="Q974">
        <f t="shared" si="62"/>
        <v>54824</v>
      </c>
      <c r="R974">
        <f t="shared" si="63"/>
        <v>58.015466983938133</v>
      </c>
      <c r="S974" t="s">
        <v>2037</v>
      </c>
      <c r="T974" t="s">
        <v>2038</v>
      </c>
    </row>
    <row r="975" spans="1:20" hidden="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7">
        <f t="shared" si="60"/>
        <v>40522.25</v>
      </c>
      <c r="L975">
        <v>1292133600</v>
      </c>
      <c r="M975" s="7">
        <f t="shared" si="61"/>
        <v>40524.25</v>
      </c>
      <c r="N975" t="b">
        <v>0</v>
      </c>
      <c r="O975" t="b">
        <v>1</v>
      </c>
      <c r="P975" t="s">
        <v>33</v>
      </c>
      <c r="Q975">
        <f t="shared" si="62"/>
        <v>-94924</v>
      </c>
      <c r="R975">
        <f t="shared" si="63"/>
        <v>103.87301587301587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7">
        <f t="shared" si="60"/>
        <v>41412.208333333336</v>
      </c>
      <c r="L976">
        <v>1368939600</v>
      </c>
      <c r="M976" s="7">
        <f t="shared" si="61"/>
        <v>41413.208333333336</v>
      </c>
      <c r="N976" t="b">
        <v>0</v>
      </c>
      <c r="O976" t="b">
        <v>0</v>
      </c>
      <c r="P976" t="s">
        <v>60</v>
      </c>
      <c r="Q976">
        <f t="shared" si="62"/>
        <v>2191</v>
      </c>
      <c r="R976">
        <f t="shared" si="63"/>
        <v>93.46875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7">
        <f t="shared" si="60"/>
        <v>42337.25</v>
      </c>
      <c r="L977">
        <v>1452146400</v>
      </c>
      <c r="M977" s="7">
        <f t="shared" si="61"/>
        <v>42376.25</v>
      </c>
      <c r="N977" t="b">
        <v>0</v>
      </c>
      <c r="O977" t="b">
        <v>1</v>
      </c>
      <c r="P977" t="s">
        <v>33</v>
      </c>
      <c r="Q977">
        <f t="shared" si="62"/>
        <v>2966</v>
      </c>
      <c r="R977">
        <f t="shared" si="63"/>
        <v>61.970370370370368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7">
        <f t="shared" si="60"/>
        <v>40571.25</v>
      </c>
      <c r="L978">
        <v>1296712800</v>
      </c>
      <c r="M978" s="7">
        <f t="shared" si="61"/>
        <v>40577.25</v>
      </c>
      <c r="N978" t="b">
        <v>0</v>
      </c>
      <c r="O978" t="b">
        <v>1</v>
      </c>
      <c r="P978" t="s">
        <v>33</v>
      </c>
      <c r="Q978">
        <f t="shared" si="62"/>
        <v>8886</v>
      </c>
      <c r="R978">
        <f t="shared" si="63"/>
        <v>92.042857142857144</v>
      </c>
      <c r="S978" t="s">
        <v>2039</v>
      </c>
      <c r="T978" t="s">
        <v>2040</v>
      </c>
    </row>
    <row r="979" spans="1:20" hidden="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7">
        <f t="shared" si="60"/>
        <v>43138.25</v>
      </c>
      <c r="L979">
        <v>1520748000</v>
      </c>
      <c r="M979" s="7">
        <f t="shared" si="61"/>
        <v>43170.25</v>
      </c>
      <c r="N979" t="b">
        <v>0</v>
      </c>
      <c r="O979" t="b">
        <v>0</v>
      </c>
      <c r="P979" t="s">
        <v>17</v>
      </c>
      <c r="Q979">
        <f t="shared" si="62"/>
        <v>-1823</v>
      </c>
      <c r="R979">
        <f t="shared" si="63"/>
        <v>77.268656716417908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7">
        <f t="shared" si="60"/>
        <v>42686.25</v>
      </c>
      <c r="L980">
        <v>1480831200</v>
      </c>
      <c r="M980" s="7">
        <f t="shared" si="61"/>
        <v>42708.25</v>
      </c>
      <c r="N980" t="b">
        <v>0</v>
      </c>
      <c r="O980" t="b">
        <v>0</v>
      </c>
      <c r="P980" t="s">
        <v>89</v>
      </c>
      <c r="Q980">
        <f t="shared" si="62"/>
        <v>7641</v>
      </c>
      <c r="R980">
        <f t="shared" si="63"/>
        <v>93.923913043478265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7">
        <f t="shared" si="60"/>
        <v>42078.208333333328</v>
      </c>
      <c r="L981">
        <v>1426914000</v>
      </c>
      <c r="M981" s="7">
        <f t="shared" si="61"/>
        <v>42084.208333333328</v>
      </c>
      <c r="N981" t="b">
        <v>0</v>
      </c>
      <c r="O981" t="b">
        <v>0</v>
      </c>
      <c r="P981" t="s">
        <v>33</v>
      </c>
      <c r="Q981">
        <f t="shared" si="62"/>
        <v>26044</v>
      </c>
      <c r="R981">
        <f t="shared" si="63"/>
        <v>84.969458128078813</v>
      </c>
      <c r="S981" t="s">
        <v>2039</v>
      </c>
      <c r="T981" t="s">
        <v>2040</v>
      </c>
    </row>
    <row r="982" spans="1:20" hidden="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7">
        <f t="shared" si="60"/>
        <v>42307.208333333328</v>
      </c>
      <c r="L982">
        <v>1446616800</v>
      </c>
      <c r="M982" s="7">
        <f t="shared" si="61"/>
        <v>42312.25</v>
      </c>
      <c r="N982" t="b">
        <v>1</v>
      </c>
      <c r="O982" t="b">
        <v>0</v>
      </c>
      <c r="P982" t="s">
        <v>68</v>
      </c>
      <c r="Q982">
        <f t="shared" si="62"/>
        <v>-116570</v>
      </c>
      <c r="R982">
        <f t="shared" si="63"/>
        <v>105.97035040431267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7">
        <f t="shared" si="60"/>
        <v>43094.25</v>
      </c>
      <c r="L983">
        <v>1517032800</v>
      </c>
      <c r="M983" s="7">
        <f t="shared" si="61"/>
        <v>43127.25</v>
      </c>
      <c r="N983" t="b">
        <v>0</v>
      </c>
      <c r="O983" t="b">
        <v>0</v>
      </c>
      <c r="P983" t="s">
        <v>28</v>
      </c>
      <c r="Q983">
        <f t="shared" si="62"/>
        <v>5241</v>
      </c>
      <c r="R983">
        <f t="shared" si="63"/>
        <v>36.969040247678016</v>
      </c>
      <c r="S983" t="s">
        <v>2037</v>
      </c>
      <c r="T983" t="s">
        <v>2038</v>
      </c>
    </row>
    <row r="984" spans="1:20" hidden="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7">
        <f t="shared" si="60"/>
        <v>40743.208333333336</v>
      </c>
      <c r="L984">
        <v>1311224400</v>
      </c>
      <c r="M984" s="7">
        <f t="shared" si="61"/>
        <v>40745.208333333336</v>
      </c>
      <c r="N984" t="b">
        <v>0</v>
      </c>
      <c r="O984" t="b">
        <v>1</v>
      </c>
      <c r="P984" t="s">
        <v>42</v>
      </c>
      <c r="Q984">
        <f t="shared" si="62"/>
        <v>-1085</v>
      </c>
      <c r="R984">
        <f t="shared" si="63"/>
        <v>81.533333333333331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7">
        <f t="shared" si="60"/>
        <v>43681.208333333328</v>
      </c>
      <c r="L985">
        <v>1566190800</v>
      </c>
      <c r="M985" s="7">
        <f t="shared" si="61"/>
        <v>43696.208333333328</v>
      </c>
      <c r="N985" t="b">
        <v>0</v>
      </c>
      <c r="O985" t="b">
        <v>0</v>
      </c>
      <c r="P985" t="s">
        <v>42</v>
      </c>
      <c r="Q985">
        <f t="shared" si="62"/>
        <v>59304</v>
      </c>
      <c r="R985">
        <f t="shared" si="63"/>
        <v>80.999140154772135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7">
        <f t="shared" si="60"/>
        <v>43716.208333333328</v>
      </c>
      <c r="L986">
        <v>1570165200</v>
      </c>
      <c r="M986" s="7">
        <f t="shared" si="61"/>
        <v>43742.208333333328</v>
      </c>
      <c r="N986" t="b">
        <v>0</v>
      </c>
      <c r="O986" t="b">
        <v>0</v>
      </c>
      <c r="P986" t="s">
        <v>33</v>
      </c>
      <c r="Q986">
        <f t="shared" si="62"/>
        <v>3410</v>
      </c>
      <c r="R986">
        <f t="shared" si="63"/>
        <v>26.010498687664043</v>
      </c>
      <c r="S986" t="s">
        <v>2039</v>
      </c>
      <c r="T986" t="s">
        <v>2040</v>
      </c>
    </row>
    <row r="987" spans="1:20" hidden="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7">
        <f t="shared" si="60"/>
        <v>41614.25</v>
      </c>
      <c r="L987">
        <v>1388556000</v>
      </c>
      <c r="M987" s="7">
        <f t="shared" si="61"/>
        <v>41640.25</v>
      </c>
      <c r="N987" t="b">
        <v>0</v>
      </c>
      <c r="O987" t="b">
        <v>1</v>
      </c>
      <c r="P987" t="s">
        <v>23</v>
      </c>
      <c r="Q987">
        <f t="shared" si="62"/>
        <v>-56077</v>
      </c>
      <c r="R987">
        <f t="shared" si="63"/>
        <v>25.998410896708286</v>
      </c>
      <c r="S987" t="s">
        <v>2035</v>
      </c>
      <c r="T987" t="s">
        <v>2036</v>
      </c>
    </row>
    <row r="988" spans="1:20" hidden="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7">
        <f t="shared" si="60"/>
        <v>40638.208333333336</v>
      </c>
      <c r="L988">
        <v>1303189200</v>
      </c>
      <c r="M988" s="7">
        <f t="shared" si="61"/>
        <v>40652.208333333336</v>
      </c>
      <c r="N988" t="b">
        <v>0</v>
      </c>
      <c r="O988" t="b">
        <v>0</v>
      </c>
      <c r="P988" t="s">
        <v>23</v>
      </c>
      <c r="Q988">
        <f t="shared" si="62"/>
        <v>-4656</v>
      </c>
      <c r="R988">
        <f t="shared" si="63"/>
        <v>34.173913043478258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7">
        <f t="shared" si="60"/>
        <v>42852.208333333328</v>
      </c>
      <c r="L989">
        <v>1494478800</v>
      </c>
      <c r="M989" s="7">
        <f t="shared" si="61"/>
        <v>42866.208333333328</v>
      </c>
      <c r="N989" t="b">
        <v>0</v>
      </c>
      <c r="O989" t="b">
        <v>0</v>
      </c>
      <c r="P989" t="s">
        <v>42</v>
      </c>
      <c r="Q989">
        <f t="shared" si="62"/>
        <v>7241</v>
      </c>
      <c r="R989">
        <f t="shared" si="63"/>
        <v>28.002083333333335</v>
      </c>
      <c r="S989" t="s">
        <v>2041</v>
      </c>
      <c r="T989" t="s">
        <v>2042</v>
      </c>
    </row>
    <row r="990" spans="1:20" hidden="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7">
        <f t="shared" si="60"/>
        <v>42686.25</v>
      </c>
      <c r="L990">
        <v>1480744800</v>
      </c>
      <c r="M990" s="7">
        <f t="shared" si="61"/>
        <v>42707.25</v>
      </c>
      <c r="N990" t="b">
        <v>0</v>
      </c>
      <c r="O990" t="b">
        <v>0</v>
      </c>
      <c r="P990" t="s">
        <v>133</v>
      </c>
      <c r="Q990">
        <f t="shared" si="62"/>
        <v>-4501</v>
      </c>
      <c r="R990">
        <f t="shared" si="63"/>
        <v>76.546875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7">
        <f t="shared" si="60"/>
        <v>43571.208333333328</v>
      </c>
      <c r="L991">
        <v>1555822800</v>
      </c>
      <c r="M991" s="7">
        <f t="shared" si="61"/>
        <v>43576.208333333328</v>
      </c>
      <c r="N991" t="b">
        <v>0</v>
      </c>
      <c r="O991" t="b">
        <v>0</v>
      </c>
      <c r="P991" t="s">
        <v>206</v>
      </c>
      <c r="Q991">
        <f t="shared" si="62"/>
        <v>9590</v>
      </c>
      <c r="R991">
        <f t="shared" si="63"/>
        <v>53.053097345132741</v>
      </c>
      <c r="S991" t="s">
        <v>2047</v>
      </c>
      <c r="T991" t="s">
        <v>2059</v>
      </c>
    </row>
    <row r="992" spans="1:20" hidden="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7">
        <f t="shared" si="60"/>
        <v>42432.25</v>
      </c>
      <c r="L992">
        <v>1458882000</v>
      </c>
      <c r="M992" s="7">
        <f t="shared" si="61"/>
        <v>42454.208333333328</v>
      </c>
      <c r="N992" t="b">
        <v>0</v>
      </c>
      <c r="O992" t="b">
        <v>1</v>
      </c>
      <c r="P992" t="s">
        <v>53</v>
      </c>
      <c r="Q992">
        <f t="shared" si="62"/>
        <v>-961</v>
      </c>
      <c r="R992">
        <f t="shared" si="63"/>
        <v>106.859375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7">
        <f t="shared" si="60"/>
        <v>41907.208333333336</v>
      </c>
      <c r="L993">
        <v>1411966800</v>
      </c>
      <c r="M993" s="7">
        <f t="shared" si="61"/>
        <v>41911.208333333336</v>
      </c>
      <c r="N993" t="b">
        <v>0</v>
      </c>
      <c r="O993" t="b">
        <v>1</v>
      </c>
      <c r="P993" t="s">
        <v>23</v>
      </c>
      <c r="Q993">
        <f t="shared" si="62"/>
        <v>1291</v>
      </c>
      <c r="R993">
        <f t="shared" si="63"/>
        <v>46.020746887966808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7">
        <f t="shared" si="60"/>
        <v>43227.208333333328</v>
      </c>
      <c r="L994">
        <v>1526878800</v>
      </c>
      <c r="M994" s="7">
        <f t="shared" si="61"/>
        <v>43241.208333333328</v>
      </c>
      <c r="N994" t="b">
        <v>0</v>
      </c>
      <c r="O994" t="b">
        <v>1</v>
      </c>
      <c r="P994" t="s">
        <v>53</v>
      </c>
      <c r="Q994">
        <f t="shared" si="62"/>
        <v>10123</v>
      </c>
      <c r="R994">
        <f t="shared" si="63"/>
        <v>100.17424242424242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7">
        <f t="shared" si="60"/>
        <v>42362.25</v>
      </c>
      <c r="L995">
        <v>1452405600</v>
      </c>
      <c r="M995" s="7">
        <f t="shared" si="61"/>
        <v>42379.25</v>
      </c>
      <c r="N995" t="b">
        <v>0</v>
      </c>
      <c r="O995" t="b">
        <v>1</v>
      </c>
      <c r="P995" t="s">
        <v>122</v>
      </c>
      <c r="Q995">
        <f t="shared" si="62"/>
        <v>-2192</v>
      </c>
      <c r="R995">
        <f t="shared" si="63"/>
        <v>101.44</v>
      </c>
      <c r="S995" t="s">
        <v>2054</v>
      </c>
      <c r="T995" t="s">
        <v>2055</v>
      </c>
    </row>
    <row r="996" spans="1:20" hidden="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7">
        <f t="shared" si="60"/>
        <v>41929.208333333336</v>
      </c>
      <c r="L996">
        <v>1414040400</v>
      </c>
      <c r="M996" s="7">
        <f t="shared" si="61"/>
        <v>41935.208333333336</v>
      </c>
      <c r="N996" t="b">
        <v>0</v>
      </c>
      <c r="O996" t="b">
        <v>1</v>
      </c>
      <c r="P996" t="s">
        <v>206</v>
      </c>
      <c r="Q996">
        <f t="shared" si="62"/>
        <v>-67027</v>
      </c>
      <c r="R996">
        <f t="shared" si="63"/>
        <v>87.972684085510693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7">
        <f t="shared" si="60"/>
        <v>43408.208333333328</v>
      </c>
      <c r="L997">
        <v>1543816800</v>
      </c>
      <c r="M997" s="7">
        <f t="shared" si="61"/>
        <v>43437.25</v>
      </c>
      <c r="N997" t="b">
        <v>0</v>
      </c>
      <c r="O997" t="b">
        <v>1</v>
      </c>
      <c r="P997" t="s">
        <v>17</v>
      </c>
      <c r="Q997">
        <f t="shared" si="62"/>
        <v>55916</v>
      </c>
      <c r="R997">
        <f t="shared" si="63"/>
        <v>74.995594713656388</v>
      </c>
      <c r="S997" t="s">
        <v>2033</v>
      </c>
      <c r="T997" t="s">
        <v>2034</v>
      </c>
    </row>
    <row r="998" spans="1:20" ht="31.5" hidden="1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7">
        <f t="shared" si="60"/>
        <v>41276.25</v>
      </c>
      <c r="L998">
        <v>1359698400</v>
      </c>
      <c r="M998" s="7">
        <f t="shared" si="61"/>
        <v>41306.25</v>
      </c>
      <c r="N998" t="b">
        <v>0</v>
      </c>
      <c r="O998" t="b">
        <v>0</v>
      </c>
      <c r="P998" t="s">
        <v>33</v>
      </c>
      <c r="Q998">
        <f t="shared" si="62"/>
        <v>-1786</v>
      </c>
      <c r="R998">
        <f t="shared" si="63"/>
        <v>42.982142857142854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7">
        <f t="shared" si="60"/>
        <v>41659.25</v>
      </c>
      <c r="L999">
        <v>1390629600</v>
      </c>
      <c r="M999" s="7">
        <f t="shared" si="61"/>
        <v>41664.25</v>
      </c>
      <c r="N999" t="b">
        <v>0</v>
      </c>
      <c r="O999" t="b">
        <v>0</v>
      </c>
      <c r="P999" t="s">
        <v>33</v>
      </c>
      <c r="Q999">
        <f t="shared" si="62"/>
        <v>-2997</v>
      </c>
      <c r="R999">
        <f t="shared" si="63"/>
        <v>33.115107913669064</v>
      </c>
      <c r="S999" t="s">
        <v>2039</v>
      </c>
      <c r="T999" t="s">
        <v>2040</v>
      </c>
    </row>
    <row r="1000" spans="1:20" hidden="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7">
        <f t="shared" si="60"/>
        <v>40220.25</v>
      </c>
      <c r="L1000">
        <v>1267077600</v>
      </c>
      <c r="M1000" s="7">
        <f t="shared" si="61"/>
        <v>40234.25</v>
      </c>
      <c r="N1000" t="b">
        <v>0</v>
      </c>
      <c r="O1000" t="b">
        <v>1</v>
      </c>
      <c r="P1000" t="s">
        <v>60</v>
      </c>
      <c r="Q1000">
        <f t="shared" si="62"/>
        <v>-28777</v>
      </c>
      <c r="R1000">
        <f t="shared" si="63"/>
        <v>101.13101604278074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7">
        <f t="shared" si="60"/>
        <v>42550.208333333328</v>
      </c>
      <c r="L1001">
        <v>1467781200</v>
      </c>
      <c r="M1001" s="7">
        <f t="shared" si="61"/>
        <v>42557.208333333328</v>
      </c>
      <c r="N1001" t="b">
        <v>0</v>
      </c>
      <c r="O1001" t="b">
        <v>0</v>
      </c>
      <c r="P1001" t="s">
        <v>17</v>
      </c>
      <c r="Q1001">
        <f t="shared" si="62"/>
        <v>-48281</v>
      </c>
      <c r="R1001">
        <f t="shared" si="63"/>
        <v>55.98841354723708</v>
      </c>
      <c r="S1001" t="s">
        <v>2033</v>
      </c>
      <c r="T1001" t="s">
        <v>2034</v>
      </c>
    </row>
  </sheetData>
  <autoFilter ref="A1:T1001" xr:uid="{E6595728-4415-4263-8033-F4695F6A5C46}">
    <filterColumn colId="5">
      <filters>
        <filter val="successful"/>
      </filters>
    </filterColumn>
    <sortState xmlns:xlrd2="http://schemas.microsoft.com/office/spreadsheetml/2017/richdata2" ref="A2:T1001">
      <sortCondition ref="A1"/>
    </sortState>
  </autoFilter>
  <conditionalFormatting sqref="F1:F1048576">
    <cfRule type="containsText" dxfId="11" priority="2" operator="containsText" text="canceled">
      <formula>NOT(ISERROR(SEARCH("canceled",F1)))</formula>
    </cfRule>
    <cfRule type="containsText" dxfId="10" priority="3" operator="containsText" text="live">
      <formula>NOT(ISERROR(SEARCH("live",F1)))</formula>
    </cfRule>
    <cfRule type="containsText" dxfId="9" priority="4" operator="containsText" text="successful">
      <formula>NOT(ISERROR(SEARCH("successful",F1)))</formula>
    </cfRule>
    <cfRule type="containsText" dxfId="8" priority="5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3206-5ADF-4A79-931F-A038FD9DD03F}">
  <dimension ref="A1:F14"/>
  <sheetViews>
    <sheetView workbookViewId="0">
      <selection activeCell="B7" sqref="B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2070</v>
      </c>
    </row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3E9D-6C3C-474B-88E0-118B223E3B0A}">
  <dimension ref="A1:F30"/>
  <sheetViews>
    <sheetView workbookViewId="0">
      <selection activeCell="I35" sqref="I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20.5" bestFit="1" customWidth="1"/>
    <col min="9" max="9" width="16.5" bestFit="1" customWidth="1"/>
    <col min="10" max="10" width="25.625" bestFit="1" customWidth="1"/>
    <col min="11" max="11" width="21.62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4" t="s">
        <v>6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721E-928A-4A71-ABF6-AF71FCB49372}">
  <dimension ref="A1:F18"/>
  <sheetViews>
    <sheetView workbookViewId="0">
      <selection activeCell="T14" sqref="T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2085</v>
      </c>
      <c r="B1" t="s">
        <v>2070</v>
      </c>
    </row>
    <row r="2" spans="1:6" x14ac:dyDescent="0.25">
      <c r="A2" s="4" t="s">
        <v>2031</v>
      </c>
      <c r="B2" t="s">
        <v>2070</v>
      </c>
    </row>
    <row r="4" spans="1:6" x14ac:dyDescent="0.25">
      <c r="A4" s="4" t="s">
        <v>2069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5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F01D-887C-4B70-85F7-83CDB21A170E}">
  <dimension ref="A2:H14"/>
  <sheetViews>
    <sheetView workbookViewId="0">
      <selection activeCell="J27" sqref="J27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  <col min="9" max="9" width="18.25" bestFit="1" customWidth="1"/>
  </cols>
  <sheetData>
    <row r="2" spans="1:8" x14ac:dyDescent="0.25">
      <c r="A2" s="9" t="s">
        <v>2086</v>
      </c>
      <c r="B2" s="9" t="s">
        <v>2087</v>
      </c>
      <c r="C2" s="9" t="s">
        <v>2088</v>
      </c>
      <c r="D2" s="9" t="s">
        <v>2089</v>
      </c>
      <c r="E2" s="9" t="s">
        <v>2090</v>
      </c>
      <c r="F2" s="9" t="s">
        <v>2091</v>
      </c>
      <c r="G2" s="9" t="s">
        <v>2092</v>
      </c>
      <c r="H2" s="9" t="s">
        <v>2093</v>
      </c>
    </row>
    <row r="3" spans="1:8" x14ac:dyDescent="0.25">
      <c r="A3" s="10" t="s">
        <v>2094</v>
      </c>
      <c r="B3" s="10">
        <f>COUNTIFS('Working Copy of Data'!$D:$D,"&lt;1000",'Working Copy of Data'!$F:$F,"successful")</f>
        <v>30</v>
      </c>
      <c r="C3" s="10">
        <f>COUNTIFS('Working Copy of Data'!$D:$D,"&lt;1000",'Working Copy of Data'!$F:$F,"failed")</f>
        <v>20</v>
      </c>
      <c r="D3" s="10">
        <f>COUNTIFS('Working Copy of Data'!$D:$D,"&lt;1000",'Working Copy of Data'!$F:$F,"canceled")</f>
        <v>1</v>
      </c>
      <c r="E3" s="10">
        <f>SUM(B3:D3)</f>
        <v>51</v>
      </c>
      <c r="F3" s="11">
        <f>B3/E3</f>
        <v>0.58823529411764708</v>
      </c>
      <c r="G3" s="11">
        <f>C3/E3</f>
        <v>0.39215686274509803</v>
      </c>
      <c r="H3" s="11">
        <f>D3/E3</f>
        <v>1.9607843137254902E-2</v>
      </c>
    </row>
    <row r="4" spans="1:8" x14ac:dyDescent="0.25">
      <c r="A4" s="10" t="s">
        <v>2095</v>
      </c>
      <c r="B4" s="10">
        <f>COUNTIFS('Working Copy of Data'!$D:$D,"&gt;=1000",'Working Copy of Data'!$D:$D,"&lt;4999",'Working Copy of Data'!$F:$F,"successful")</f>
        <v>191</v>
      </c>
      <c r="C4" s="10">
        <f>COUNTIFS('Working Copy of Data'!$D:$D,"&gt;=1000",'Working Copy of Data'!$D:$D,"&lt;4999",'Working Copy of Data'!$F:$F,"failed")</f>
        <v>38</v>
      </c>
      <c r="D4" s="10">
        <f>COUNTIFS('Working Copy of Data'!$D:$D,"&gt;=1000",'Working Copy of Data'!$D:$D,"&lt;4999",'Working Copy of Data'!$F:$F,"canceled")</f>
        <v>2</v>
      </c>
      <c r="E4" s="10">
        <f t="shared" ref="E4:E14" si="0">SUM(B4:D4)</f>
        <v>231</v>
      </c>
      <c r="F4" s="11">
        <f t="shared" ref="F4:F14" si="1">B4/E4</f>
        <v>0.82683982683982682</v>
      </c>
      <c r="G4" s="11">
        <f t="shared" ref="G4:G14" si="2">C4/E4</f>
        <v>0.16450216450216451</v>
      </c>
      <c r="H4" s="11">
        <f t="shared" ref="H4:H14" si="3">D4/E4</f>
        <v>8.658008658008658E-3</v>
      </c>
    </row>
    <row r="5" spans="1:8" x14ac:dyDescent="0.25">
      <c r="A5" s="10" t="s">
        <v>2096</v>
      </c>
      <c r="B5" s="10">
        <f>COUNTIFS('Working Copy of Data'!$D:$D,"&gt;=5000",'Working Copy of Data'!$D:$D,"&lt;9999",'Working Copy of Data'!$F:$F,"successful")</f>
        <v>164</v>
      </c>
      <c r="C5" s="10">
        <f>COUNTIFS('Working Copy of Data'!$D:$D,"&gt;=5000",'Working Copy of Data'!$D:$D,"&lt;9999",'Working Copy of Data'!$F:$F,"failed")</f>
        <v>126</v>
      </c>
      <c r="D5" s="10">
        <f>COUNTIFS('Working Copy of Data'!$D:$D,"&gt;=5000",'Working Copy of Data'!$D:$D,"&lt;9999",'Working Copy of Data'!$F:$F,"canceled")</f>
        <v>25</v>
      </c>
      <c r="E5" s="10">
        <f t="shared" si="0"/>
        <v>315</v>
      </c>
      <c r="F5" s="11">
        <f t="shared" si="1"/>
        <v>0.52063492063492067</v>
      </c>
      <c r="G5" s="11">
        <f t="shared" si="2"/>
        <v>0.4</v>
      </c>
      <c r="H5" s="11">
        <f t="shared" si="3"/>
        <v>7.9365079365079361E-2</v>
      </c>
    </row>
    <row r="6" spans="1:8" x14ac:dyDescent="0.25">
      <c r="A6" s="10" t="s">
        <v>2097</v>
      </c>
      <c r="B6" s="10">
        <f>COUNTIFS('Working Copy of Data'!$D:$D,"&gt;=10000",'Working Copy of Data'!$D:$D,"&lt;14999",'Working Copy of Data'!$F:$F,"successful")</f>
        <v>4</v>
      </c>
      <c r="C6" s="10">
        <f>COUNTIFS('Working Copy of Data'!$D:$D,"&gt;=10000",'Working Copy of Data'!$D:$D,"&lt;14999",'Working Copy of Data'!$F:$F,"failed")</f>
        <v>5</v>
      </c>
      <c r="D6" s="10">
        <f>COUNTIFS('Working Copy of Data'!$D:$D,"&gt;=10000",'Working Copy of Data'!$D:$D,"&lt;14999",'Working Copy of Data'!$F:$F,"canceled")</f>
        <v>0</v>
      </c>
      <c r="E6" s="10">
        <f t="shared" si="0"/>
        <v>9</v>
      </c>
      <c r="F6" s="11">
        <f t="shared" si="1"/>
        <v>0.44444444444444442</v>
      </c>
      <c r="G6" s="11">
        <f t="shared" si="2"/>
        <v>0.55555555555555558</v>
      </c>
      <c r="H6" s="11">
        <f t="shared" si="3"/>
        <v>0</v>
      </c>
    </row>
    <row r="7" spans="1:8" x14ac:dyDescent="0.25">
      <c r="A7" s="10" t="s">
        <v>2098</v>
      </c>
      <c r="B7" s="10">
        <f>COUNTIFS('Working Copy of Data'!$D:$D,"&gt;=15000",'Working Copy of Data'!$D:$D,"&lt;19999",'Working Copy of Data'!$F:$F,"successful")</f>
        <v>10</v>
      </c>
      <c r="C7" s="10">
        <f>COUNTIFS('Working Copy of Data'!$D:$D,"&gt;=15000",'Working Copy of Data'!$D:$D,"&lt;19999",'Working Copy of Data'!$F:$F,"failed")</f>
        <v>0</v>
      </c>
      <c r="D7" s="10">
        <f>COUNTIFS('Working Copy of Data'!$D:$D,"&gt;=15000",'Working Copy of Data'!$D:$D,"&lt;19999",'Working Copy of Data'!$F:$F,"canceled")</f>
        <v>0</v>
      </c>
      <c r="E7" s="10">
        <f t="shared" si="0"/>
        <v>10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10" t="s">
        <v>2099</v>
      </c>
      <c r="B8" s="10">
        <f>COUNTIFS('Working Copy of Data'!$D:$D,"&gt;=20000",'Working Copy of Data'!$D:$D,"&lt;24999",'Working Copy of Data'!$F:$F,"successful")</f>
        <v>7</v>
      </c>
      <c r="C8" s="10">
        <f>COUNTIFS('Working Copy of Data'!$D:$D,"&gt;=20000",'Working Copy of Data'!$D:$D,"&lt;24999",'Working Copy of Data'!$F:$F,"failed")</f>
        <v>0</v>
      </c>
      <c r="D8" s="10">
        <f>COUNTIFS('Working Copy of Data'!$D:$D,"&gt;=20000",'Working Copy of Data'!$D:$D,"&lt;24999",'Working Copy of Data'!$F:$F,"canceled")</f>
        <v>0</v>
      </c>
      <c r="E8" s="10">
        <f t="shared" si="0"/>
        <v>7</v>
      </c>
      <c r="F8" s="11">
        <f t="shared" si="1"/>
        <v>1</v>
      </c>
      <c r="G8" s="11">
        <f t="shared" si="2"/>
        <v>0</v>
      </c>
      <c r="H8" s="11">
        <f t="shared" si="3"/>
        <v>0</v>
      </c>
    </row>
    <row r="9" spans="1:8" x14ac:dyDescent="0.25">
      <c r="A9" s="10" t="s">
        <v>2100</v>
      </c>
      <c r="B9" s="10">
        <f>COUNTIFS('Working Copy of Data'!$D:$D,"&gt;=25000",'Working Copy of Data'!$D:$D,"&lt;29999",'Working Copy of Data'!$F:$F,"successful")</f>
        <v>11</v>
      </c>
      <c r="C9" s="10">
        <f>COUNTIFS('Working Copy of Data'!$D:$D,"&gt;=25000",'Working Copy of Data'!$D:$D,"&lt;29999",'Working Copy of Data'!$F:$F,"failed")</f>
        <v>3</v>
      </c>
      <c r="D9" s="10">
        <f>COUNTIFS('Working Copy of Data'!$D:$D,"&gt;=25000",'Working Copy of Data'!$D:$D,"&lt;29999",'Working Copy of Data'!$F:$F,"canceled")</f>
        <v>0</v>
      </c>
      <c r="E9" s="10">
        <f t="shared" si="0"/>
        <v>14</v>
      </c>
      <c r="F9" s="11">
        <f t="shared" si="1"/>
        <v>0.7857142857142857</v>
      </c>
      <c r="G9" s="11">
        <f t="shared" si="2"/>
        <v>0.21428571428571427</v>
      </c>
      <c r="H9" s="11">
        <f t="shared" si="3"/>
        <v>0</v>
      </c>
    </row>
    <row r="10" spans="1:8" x14ac:dyDescent="0.25">
      <c r="A10" s="10" t="s">
        <v>2101</v>
      </c>
      <c r="B10" s="10">
        <f>COUNTIFS('Working Copy of Data'!$D:$D,"&gt;=30000",'Working Copy of Data'!$D:$D,"&lt;34999",'Working Copy of Data'!$F:$F,"successful")</f>
        <v>7</v>
      </c>
      <c r="C10" s="10">
        <f>COUNTIFS('Working Copy of Data'!$D:$D,"&gt;=30000",'Working Copy of Data'!$D:$D,"&lt;34999",'Working Copy of Data'!$F:$F,"failed")</f>
        <v>0</v>
      </c>
      <c r="D10" s="10">
        <f>COUNTIFS('Working Copy of Data'!$D:$D,"&gt;=30000",'Working Copy of Data'!$D:$D,"&lt;34999",'Working Copy of Data'!$F:$F,"canceled")</f>
        <v>0</v>
      </c>
      <c r="E10" s="10">
        <f t="shared" si="0"/>
        <v>7</v>
      </c>
      <c r="F10" s="11">
        <f t="shared" si="1"/>
        <v>1</v>
      </c>
      <c r="G10" s="11">
        <f t="shared" si="2"/>
        <v>0</v>
      </c>
      <c r="H10" s="11">
        <f t="shared" si="3"/>
        <v>0</v>
      </c>
    </row>
    <row r="11" spans="1:8" x14ac:dyDescent="0.25">
      <c r="A11" s="10" t="s">
        <v>2102</v>
      </c>
      <c r="B11" s="10">
        <f>COUNTIFS('Working Copy of Data'!$D:$D,"&gt;=35000",'Working Copy of Data'!$D:$D,"&lt;39999",'Working Copy of Data'!$F:$F,"successful")</f>
        <v>8</v>
      </c>
      <c r="C11" s="10">
        <f>COUNTIFS('Working Copy of Data'!$D:$D,"&gt;=35000",'Working Copy of Data'!$D:$D,"&lt;39999",'Working Copy of Data'!$F:$F,"failed")</f>
        <v>3</v>
      </c>
      <c r="D11" s="10">
        <f>COUNTIFS('Working Copy of Data'!$D:$D,"&gt;=35000",'Working Copy of Data'!$D:$D,"&lt;39999",'Working Copy of Data'!$F:$F,"canceled")</f>
        <v>1</v>
      </c>
      <c r="E11" s="10">
        <f t="shared" si="0"/>
        <v>12</v>
      </c>
      <c r="F11" s="11">
        <f t="shared" si="1"/>
        <v>0.66666666666666663</v>
      </c>
      <c r="G11" s="11">
        <f t="shared" si="2"/>
        <v>0.25</v>
      </c>
      <c r="H11" s="11">
        <f t="shared" si="3"/>
        <v>8.3333333333333329E-2</v>
      </c>
    </row>
    <row r="12" spans="1:8" x14ac:dyDescent="0.25">
      <c r="A12" s="10" t="s">
        <v>2103</v>
      </c>
      <c r="B12" s="10">
        <f>COUNTIFS('Working Copy of Data'!$D:$D,"&gt;=40000",'Working Copy of Data'!$D:$D,"&lt;44999",'Working Copy of Data'!$F:$F,"successful")</f>
        <v>11</v>
      </c>
      <c r="C12" s="10">
        <f>COUNTIFS('Working Copy of Data'!$D:$D,"&gt;=40000",'Working Copy of Data'!$D:$D,"&lt;44999",'Working Copy of Data'!$F:$F,"failed")</f>
        <v>3</v>
      </c>
      <c r="D12" s="10">
        <f>COUNTIFS('Working Copy of Data'!$D:$D,"&gt;=40000",'Working Copy of Data'!$D:$D,"&lt;44999",'Working Copy of Data'!$F:$F,"canceled")</f>
        <v>0</v>
      </c>
      <c r="E12" s="10">
        <f t="shared" si="0"/>
        <v>14</v>
      </c>
      <c r="F12" s="11">
        <f t="shared" si="1"/>
        <v>0.7857142857142857</v>
      </c>
      <c r="G12" s="11">
        <f t="shared" si="2"/>
        <v>0.21428571428571427</v>
      </c>
      <c r="H12" s="11">
        <f t="shared" si="3"/>
        <v>0</v>
      </c>
    </row>
    <row r="13" spans="1:8" x14ac:dyDescent="0.25">
      <c r="A13" s="10" t="s">
        <v>2104</v>
      </c>
      <c r="B13" s="10">
        <f>COUNTIFS('Working Copy of Data'!$D:$D,"&gt;=45000",'Working Copy of Data'!$D:$D,"&lt;49999",'Working Copy of Data'!$F:$F,"successful")</f>
        <v>8</v>
      </c>
      <c r="C13" s="10">
        <f>COUNTIFS('Working Copy of Data'!$D:$D,"&gt;=45000",'Working Copy of Data'!$D:$D,"&lt;49999",'Working Copy of Data'!$F:$F,"failed")</f>
        <v>3</v>
      </c>
      <c r="D13" s="10">
        <f>COUNTIFS('Working Copy of Data'!$D:$D,"&gt;=45000",'Working Copy of Data'!$D:$D,"&lt;49999",'Working Copy of Data'!$F:$F,"canceled")</f>
        <v>0</v>
      </c>
      <c r="E13" s="10">
        <f t="shared" si="0"/>
        <v>11</v>
      </c>
      <c r="F13" s="11">
        <f t="shared" si="1"/>
        <v>0.72727272727272729</v>
      </c>
      <c r="G13" s="11">
        <f t="shared" si="2"/>
        <v>0.27272727272727271</v>
      </c>
      <c r="H13" s="11">
        <f t="shared" si="3"/>
        <v>0</v>
      </c>
    </row>
    <row r="14" spans="1:8" x14ac:dyDescent="0.25">
      <c r="A14" s="10" t="s">
        <v>2105</v>
      </c>
      <c r="B14" s="10">
        <f>COUNTIFS('Working Copy of Data'!$D:$D,"&gt;=50000",'Working Copy of Data'!$F:$F,"successful")</f>
        <v>114</v>
      </c>
      <c r="C14" s="10">
        <f>COUNTIFS('Working Copy of Data'!$D:$D,"&gt;=50000",'Working Copy of Data'!$F:$F,"failed")</f>
        <v>163</v>
      </c>
      <c r="D14" s="10">
        <f>COUNTIFS('Working Copy of Data'!$D:$D,"&gt;=50000",'Working Copy of Data'!$F:$F,"canceled")</f>
        <v>28</v>
      </c>
      <c r="E14" s="10">
        <f t="shared" si="0"/>
        <v>305</v>
      </c>
      <c r="F14" s="11">
        <f t="shared" si="1"/>
        <v>0.3737704918032787</v>
      </c>
      <c r="G14" s="11">
        <f t="shared" si="2"/>
        <v>0.53442622950819674</v>
      </c>
      <c r="H14" s="11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E6A8-0AE3-4554-AD1E-A3B1AE783ABF}">
  <dimension ref="A1:H566"/>
  <sheetViews>
    <sheetView workbookViewId="0">
      <selection activeCell="I13" sqref="I13"/>
    </sheetView>
  </sheetViews>
  <sheetFormatPr defaultRowHeight="15.75" x14ac:dyDescent="0.25"/>
  <cols>
    <col min="1" max="1" width="9.375" bestFit="1" customWidth="1"/>
    <col min="2" max="2" width="13.125" bestFit="1" customWidth="1"/>
    <col min="3" max="3" width="7.375" bestFit="1" customWidth="1"/>
    <col min="4" max="4" width="8.25" bestFit="1" customWidth="1"/>
    <col min="5" max="5" width="13.5" bestFit="1" customWidth="1"/>
    <col min="7" max="7" width="19.375" bestFit="1" customWidth="1"/>
    <col min="9" max="9" width="16.375" bestFit="1" customWidth="1"/>
  </cols>
  <sheetData>
    <row r="1" spans="1:8" s="8" customFormat="1" x14ac:dyDescent="0.25">
      <c r="A1" s="1" t="s">
        <v>4</v>
      </c>
      <c r="B1" s="1" t="s">
        <v>5</v>
      </c>
      <c r="D1" s="1" t="s">
        <v>4</v>
      </c>
      <c r="E1" s="1" t="s">
        <v>5</v>
      </c>
      <c r="G1" s="8" t="s">
        <v>2112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AVERAGE(B:B)</f>
        <v>851.14690265486729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MEDIAN(B:B)</f>
        <v>201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MIN(B:B)</f>
        <v>16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MAX(B:B)</f>
        <v>7295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_xlfn.VAR.P(B:B)</f>
        <v>1603373.7324019109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_xlfn.STDEV.P(B:B)</f>
        <v>1266.2439466397898</v>
      </c>
    </row>
    <row r="8" spans="1:8" x14ac:dyDescent="0.25">
      <c r="A8" t="s">
        <v>20</v>
      </c>
      <c r="B8">
        <v>100</v>
      </c>
      <c r="D8" t="s">
        <v>14</v>
      </c>
      <c r="E8">
        <v>55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8" t="s">
        <v>2113</v>
      </c>
      <c r="H9" s="8"/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2106</v>
      </c>
      <c r="H10">
        <f>AVERAGE(E:E)</f>
        <v>585.61538461538464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t="s">
        <v>2107</v>
      </c>
      <c r="H11">
        <f>MEDIAN(E:E)</f>
        <v>114.5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t="s">
        <v>2108</v>
      </c>
      <c r="H12">
        <f>MIN(E:E)</f>
        <v>0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t="s">
        <v>2109</v>
      </c>
      <c r="H13">
        <f>MAX(E:E)</f>
        <v>6080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2110</v>
      </c>
      <c r="H14">
        <f>_xlfn.VAR.P(E:E)</f>
        <v>921574.68174133555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2111</v>
      </c>
      <c r="H15">
        <f>_xlfn.STDEV.P(E:E)</f>
        <v>959.98681331637863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P1" sqref="P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Working Copy of Data</vt:lpstr>
      <vt:lpstr>Pivot Table Category</vt:lpstr>
      <vt:lpstr>Pivot Table Sub Category</vt:lpstr>
      <vt:lpstr>Pivot Table TimeStamp</vt:lpstr>
      <vt:lpstr>Outcomes Based on Goals</vt:lpstr>
      <vt:lpstr>Summary</vt:lpstr>
      <vt:lpstr>Crowdfunding Orig.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Eleshia</cp:lastModifiedBy>
  <dcterms:created xsi:type="dcterms:W3CDTF">2021-09-29T18:52:28Z</dcterms:created>
  <dcterms:modified xsi:type="dcterms:W3CDTF">2023-02-28T03:20:01Z</dcterms:modified>
</cp:coreProperties>
</file>