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Elfein\Afeka\KDAM_2018_2019\"/>
    </mc:Choice>
  </mc:AlternateContent>
  <xr:revisionPtr revIDLastSave="0" documentId="13_ncr:1_{19CC3FA8-76BA-4F31-84D7-EBAD8A9BBA67}" xr6:coauthVersionLast="45" xr6:coauthVersionMax="45" xr10:uidLastSave="{00000000-0000-0000-0000-000000000000}"/>
  <bookViews>
    <workbookView xWindow="6585" yWindow="2775" windowWidth="21600" windowHeight="11415" activeTab="2" xr2:uid="{00000000-000D-0000-FFFF-FFFF00000000}"/>
  </bookViews>
  <sheets>
    <sheet name="מבחן" sheetId="3" r:id="rId1"/>
    <sheet name="תרגילון" sheetId="1" r:id="rId2"/>
    <sheet name="תרגילון 2" sheetId="2" r:id="rId3"/>
  </sheets>
  <definedNames>
    <definedName name="_xlnm._FilterDatabase" localSheetId="0" hidden="1">מבחן!$D$5:$I$10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3" l="1"/>
  <c r="I10" i="3" l="1"/>
  <c r="I9" i="3"/>
  <c r="I8" i="3"/>
  <c r="I6" i="3"/>
  <c r="L7" i="3"/>
  <c r="M7" i="3" s="1"/>
  <c r="O7" i="3"/>
  <c r="O8" i="3"/>
  <c r="O9" i="3"/>
  <c r="O10" i="3"/>
  <c r="O6" i="3"/>
  <c r="L10" i="3"/>
  <c r="M10" i="3" s="1"/>
  <c r="L8" i="3"/>
  <c r="M8" i="3" s="1"/>
  <c r="L9" i="3"/>
  <c r="M9" i="3" s="1"/>
  <c r="L6" i="3"/>
  <c r="M6" i="3" s="1"/>
  <c r="N7" i="3" l="1"/>
  <c r="N8" i="3"/>
  <c r="N10" i="3"/>
  <c r="N6" i="3"/>
  <c r="F9" i="3"/>
  <c r="F8" i="3"/>
  <c r="F7" i="3"/>
  <c r="F6" i="3"/>
  <c r="F10" i="3"/>
  <c r="E11" i="2"/>
  <c r="F11" i="2"/>
  <c r="G11" i="2"/>
  <c r="H11" i="2"/>
  <c r="E14" i="2"/>
  <c r="F14" i="2"/>
  <c r="G14" i="2"/>
  <c r="E16" i="2"/>
  <c r="F16" i="2"/>
  <c r="G16" i="2"/>
  <c r="H16" i="2"/>
  <c r="E15" i="2"/>
  <c r="F15" i="2"/>
  <c r="G15" i="2"/>
  <c r="H15" i="2"/>
  <c r="E17" i="2"/>
  <c r="F17" i="2"/>
  <c r="G17" i="2"/>
  <c r="H17" i="2"/>
  <c r="E21" i="2"/>
  <c r="F21" i="2"/>
  <c r="G21" i="2"/>
  <c r="H21" i="2"/>
  <c r="F9" i="2"/>
  <c r="H9" i="2"/>
  <c r="E20" i="2"/>
  <c r="F20" i="2"/>
  <c r="G20" i="2"/>
  <c r="H20" i="2"/>
  <c r="E24" i="2"/>
  <c r="F24" i="2"/>
  <c r="G24" i="2"/>
  <c r="H24" i="2"/>
  <c r="E6" i="2"/>
  <c r="F6" i="2"/>
  <c r="G6" i="2"/>
  <c r="H6" i="2"/>
  <c r="E7" i="2"/>
  <c r="F7" i="2"/>
  <c r="G7" i="2"/>
  <c r="H7" i="2"/>
  <c r="E19" i="2"/>
  <c r="F19" i="2"/>
  <c r="G19" i="2"/>
  <c r="H19" i="2"/>
  <c r="E8" i="2"/>
  <c r="G8" i="2"/>
  <c r="H8" i="2"/>
  <c r="E23" i="2"/>
  <c r="F23" i="2"/>
  <c r="G23" i="2"/>
  <c r="H23" i="2"/>
  <c r="E12" i="2"/>
  <c r="F12" i="2"/>
  <c r="G12" i="2"/>
  <c r="H12" i="2"/>
  <c r="E18" i="2"/>
  <c r="F18" i="2"/>
  <c r="G18" i="2"/>
  <c r="H18" i="2"/>
  <c r="E22" i="2"/>
  <c r="F22" i="2"/>
  <c r="G22" i="2"/>
  <c r="H22" i="2"/>
  <c r="E13" i="2"/>
  <c r="F13" i="2"/>
  <c r="G13" i="2"/>
  <c r="H13" i="2"/>
  <c r="F10" i="2"/>
  <c r="G10" i="2"/>
  <c r="E10" i="2"/>
  <c r="D10" i="2"/>
  <c r="D11" i="2"/>
  <c r="D14" i="2"/>
  <c r="D16" i="2"/>
  <c r="D15" i="2"/>
  <c r="D17" i="2"/>
  <c r="D21" i="2"/>
  <c r="D9" i="2"/>
  <c r="D20" i="2"/>
  <c r="D24" i="2"/>
  <c r="D6" i="2"/>
  <c r="D7" i="2"/>
  <c r="D19" i="2"/>
  <c r="D8" i="2"/>
  <c r="D23" i="2"/>
  <c r="D12" i="2"/>
  <c r="D18" i="2"/>
  <c r="D22" i="2"/>
  <c r="D13" i="2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N9" i="3" l="1"/>
  <c r="G28" i="2"/>
  <c r="H28" i="2"/>
  <c r="F29" i="2"/>
  <c r="F28" i="2"/>
  <c r="H29" i="2"/>
  <c r="G29" i="2"/>
  <c r="E29" i="2"/>
  <c r="E28" i="2"/>
  <c r="I11" i="2"/>
  <c r="I14" i="2"/>
  <c r="I23" i="2"/>
  <c r="I21" i="2"/>
  <c r="I18" i="2"/>
  <c r="I16" i="2"/>
  <c r="I10" i="2"/>
  <c r="I6" i="2"/>
  <c r="I20" i="2"/>
  <c r="I24" i="2"/>
  <c r="I12" i="2"/>
  <c r="I8" i="2"/>
  <c r="I15" i="2"/>
  <c r="I13" i="2"/>
  <c r="I17" i="2"/>
  <c r="I9" i="2"/>
  <c r="I19" i="2"/>
  <c r="I7" i="2"/>
  <c r="I22" i="2"/>
  <c r="E27" i="2"/>
  <c r="F27" i="2"/>
  <c r="G27" i="2"/>
  <c r="H27" i="2"/>
  <c r="E26" i="2"/>
  <c r="H26" i="2"/>
  <c r="G26" i="2"/>
  <c r="F26" i="2"/>
  <c r="E25" i="2"/>
  <c r="H25" i="2"/>
  <c r="F25" i="2"/>
  <c r="G25" i="2"/>
  <c r="J17" i="2" l="1"/>
  <c r="J14" i="2"/>
  <c r="J13" i="2"/>
  <c r="J9" i="2"/>
  <c r="J12" i="2"/>
  <c r="J10" i="2"/>
  <c r="J20" i="2"/>
  <c r="J18" i="2"/>
  <c r="J8" i="2"/>
  <c r="J16" i="2"/>
  <c r="J24" i="2"/>
  <c r="J6" i="2"/>
  <c r="J19" i="2"/>
  <c r="J11" i="2"/>
  <c r="J22" i="2"/>
  <c r="J23" i="2"/>
  <c r="J15" i="2"/>
  <c r="J7" i="2"/>
  <c r="J21" i="2"/>
</calcChain>
</file>

<file path=xl/sharedStrings.xml><?xml version="1.0" encoding="utf-8"?>
<sst xmlns="http://schemas.openxmlformats.org/spreadsheetml/2006/main" count="102" uniqueCount="72">
  <si>
    <t>שם</t>
  </si>
  <si>
    <t>משכורת</t>
  </si>
  <si>
    <t>קבוצה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</si>
  <si>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</si>
  <si>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</si>
  <si>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</si>
  <si>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</si>
  <si>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</si>
  <si>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</si>
  <si>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</si>
  <si>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</si>
  <si>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</si>
  <si>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</si>
  <si>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</si>
  <si>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</si>
  <si>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&lt;3000</t>
  </si>
  <si>
    <t>עניים</t>
  </si>
  <si>
    <t>3000-5000</t>
  </si>
  <si>
    <t>גבוליים</t>
  </si>
  <si>
    <t>5000-8000</t>
  </si>
  <si>
    <t>בינוניים</t>
  </si>
  <si>
    <t>&gt;8000</t>
  </si>
  <si>
    <t>עשירים</t>
  </si>
  <si>
    <t>מצטיין</t>
  </si>
  <si>
    <t>ת.ז</t>
  </si>
  <si>
    <t>מבחן 1</t>
  </si>
  <si>
    <t>מבחן 2</t>
  </si>
  <si>
    <t>מבחן 3</t>
  </si>
  <si>
    <t>מבחן 4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</si>
  <si>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</si>
  <si>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</si>
  <si>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</si>
  <si>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</si>
  <si>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</si>
  <si>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</si>
  <si>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</si>
  <si>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</si>
  <si>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</si>
  <si>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</si>
  <si>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</si>
  <si>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</si>
  <si>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ממוצע</t>
  </si>
  <si>
    <t>ממוצע מבחן</t>
  </si>
  <si>
    <t>הציון הגבוה</t>
  </si>
  <si>
    <t>הציון הנמוך</t>
  </si>
  <si>
    <t>נבחנים</t>
  </si>
  <si>
    <t>נכשלים</t>
  </si>
  <si>
    <t>גוגו</t>
  </si>
  <si>
    <t>מומו</t>
  </si>
  <si>
    <t>יויו</t>
  </si>
  <si>
    <t>דודו</t>
  </si>
  <si>
    <t>קוקו</t>
  </si>
  <si>
    <t>תאריך כניסה</t>
  </si>
  <si>
    <t>תאריך יציאה</t>
  </si>
  <si>
    <t>מנוי ספא</t>
  </si>
  <si>
    <t>סוג ציוד</t>
  </si>
  <si>
    <t>שנות נסיון</t>
  </si>
  <si>
    <t>רמה</t>
  </si>
  <si>
    <t>חבר מועדון</t>
  </si>
  <si>
    <t>תשלום ציוד</t>
  </si>
  <si>
    <t>תשלום ציוד + ספא</t>
  </si>
  <si>
    <t>תשלום לאחר הנחה</t>
  </si>
  <si>
    <t>מועדף</t>
  </si>
  <si>
    <t>v</t>
  </si>
  <si>
    <t>סקי</t>
  </si>
  <si>
    <t>סנואובורד</t>
  </si>
  <si>
    <t>ללא</t>
  </si>
  <si>
    <t>סוגי ציוד</t>
  </si>
  <si>
    <t>רמות נסיון</t>
  </si>
  <si>
    <t>מתחיל</t>
  </si>
  <si>
    <t>בינוני</t>
  </si>
  <si>
    <t>מתקדם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</si>
</sst>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₪&quot;#,##0.0"/>
  </numFmts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/>
        <bgColor theme="4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ck">
        <color rgb="FF3F3F3F"/>
      </top>
      <bottom style="thin">
        <color rgb="FF3F3F3F"/>
      </bottom>
      <diagonal/>
    </border>
    <border>
      <left style="thick">
        <color rgb="FF3F3F3F"/>
      </left>
      <right style="thin">
        <color rgb="FF3F3F3F"/>
      </right>
      <top style="thick">
        <color rgb="FF3F3F3F"/>
      </top>
      <bottom style="thin">
        <color rgb="FF3F3F3F"/>
      </bottom>
      <diagonal/>
    </border>
    <border>
      <left style="thin">
        <color rgb="FF3F3F3F"/>
      </left>
      <right style="thick">
        <color rgb="FF3F3F3F"/>
      </right>
      <top style="thick">
        <color rgb="FF3F3F3F"/>
      </top>
      <bottom style="thin">
        <color rgb="FF3F3F3F"/>
      </bottom>
      <diagonal/>
    </border>
    <border>
      <left style="thick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ck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rgb="FF3F3F3F"/>
      </left>
      <right style="thin">
        <color rgb="FF3F3F3F"/>
      </right>
      <top style="thin">
        <color rgb="FF3F3F3F"/>
      </top>
      <bottom style="thick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ck">
        <color rgb="FF3F3F3F"/>
      </bottom>
      <diagonal/>
    </border>
    <border>
      <left style="thin">
        <color rgb="FF3F3F3F"/>
      </left>
      <right style="thick">
        <color rgb="FF3F3F3F"/>
      </right>
      <top style="thin">
        <color rgb="FF3F3F3F"/>
      </top>
      <bottom style="thick">
        <color rgb="FF3F3F3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2">
    <xf numFmtId="0" fontId="0" fillId="0" borderId="0" xfId="0"/>
    <xf numFmtId="0" fontId="2" fillId="3" borderId="1" xfId="2" applyAlignment="1">
      <alignment horizontal="center"/>
    </xf>
    <xf numFmtId="49" fontId="2" fillId="3" borderId="1" xfId="2" applyNumberFormat="1" applyFont="1" applyFill="1" applyBorder="1" applyAlignment="1">
      <alignment horizontal="center"/>
    </xf>
    <xf numFmtId="1" fontId="2" fillId="3" borderId="1" xfId="2" applyNumberFormat="1" applyFont="1" applyFill="1" applyBorder="1" applyAlignment="1">
      <alignment horizontal="center"/>
    </xf>
    <xf numFmtId="1" fontId="0" fillId="0" borderId="0" xfId="0" applyNumberFormat="1"/>
    <xf numFmtId="0" fontId="1" fillId="2" borderId="1" xfId="1" applyBorder="1"/>
    <xf numFmtId="0" fontId="4" fillId="2" borderId="4" xfId="1" applyFont="1" applyBorder="1"/>
    <xf numFmtId="0" fontId="4" fillId="2" borderId="6" xfId="1" applyFont="1" applyBorder="1"/>
    <xf numFmtId="0" fontId="1" fillId="2" borderId="7" xfId="1" applyBorder="1"/>
    <xf numFmtId="0" fontId="4" fillId="2" borderId="8" xfId="1" applyFont="1" applyBorder="1"/>
    <xf numFmtId="0" fontId="1" fillId="2" borderId="9" xfId="1" applyBorder="1"/>
    <xf numFmtId="0" fontId="1" fillId="2" borderId="10" xfId="1" applyBorder="1"/>
    <xf numFmtId="1" fontId="1" fillId="2" borderId="3" xfId="1" applyNumberFormat="1" applyBorder="1"/>
    <xf numFmtId="1" fontId="1" fillId="2" borderId="5" xfId="1" applyNumberFormat="1" applyBorder="1"/>
    <xf numFmtId="49" fontId="3" fillId="4" borderId="11" xfId="0" applyNumberFormat="1" applyFont="1" applyFill="1" applyBorder="1" applyAlignment="1">
      <alignment horizontal="right"/>
    </xf>
    <xf numFmtId="49" fontId="3" fillId="4" borderId="12" xfId="0" applyNumberFormat="1" applyFont="1" applyFill="1" applyBorder="1" applyAlignment="1">
      <alignment horizontal="center"/>
    </xf>
    <xf numFmtId="1" fontId="3" fillId="4" borderId="12" xfId="0" applyNumberFormat="1" applyFont="1" applyFill="1" applyBorder="1" applyAlignment="1">
      <alignment horizontal="center"/>
    </xf>
    <xf numFmtId="49" fontId="3" fillId="4" borderId="13" xfId="0" applyNumberFormat="1" applyFont="1" applyFill="1" applyBorder="1" applyAlignment="1">
      <alignment horizontal="center"/>
    </xf>
    <xf numFmtId="49" fontId="2" fillId="3" borderId="14" xfId="2" applyNumberFormat="1" applyFont="1" applyFill="1" applyBorder="1" applyAlignment="1">
      <alignment horizontal="right"/>
    </xf>
    <xf numFmtId="49" fontId="2" fillId="3" borderId="14" xfId="2" applyNumberFormat="1" applyFont="1" applyFill="1" applyBorder="1" applyAlignment="1">
      <alignment horizontal="center"/>
    </xf>
    <xf numFmtId="1" fontId="2" fillId="3" borderId="14" xfId="2" applyNumberFormat="1" applyFont="1" applyFill="1" applyBorder="1" applyAlignment="1">
      <alignment horizontal="center"/>
    </xf>
    <xf numFmtId="49" fontId="2" fillId="3" borderId="2" xfId="2" applyNumberFormat="1" applyFont="1" applyFill="1" applyBorder="1" applyAlignment="1">
      <alignment horizontal="center"/>
    </xf>
    <xf numFmtId="49" fontId="2" fillId="3" borderId="15" xfId="2" applyNumberFormat="1" applyFont="1" applyFill="1" applyBorder="1" applyAlignment="1">
      <alignment horizontal="right"/>
    </xf>
    <xf numFmtId="49" fontId="2" fillId="3" borderId="16" xfId="2" applyNumberFormat="1" applyFont="1" applyFill="1" applyBorder="1" applyAlignment="1">
      <alignment horizontal="center"/>
    </xf>
    <xf numFmtId="1" fontId="2" fillId="3" borderId="16" xfId="2" applyNumberFormat="1" applyFont="1" applyFill="1" applyBorder="1" applyAlignment="1">
      <alignment horizontal="center"/>
    </xf>
    <xf numFmtId="1" fontId="2" fillId="3" borderId="15" xfId="2" applyNumberFormat="1" applyFont="1" applyFill="1" applyBorder="1" applyAlignment="1">
      <alignment horizontal="center"/>
    </xf>
    <xf numFmtId="164" fontId="0" fillId="0" borderId="0" xfId="0" applyNumberFormat="1"/>
    <xf numFmtId="164" fontId="2" fillId="3" borderId="1" xfId="2" applyNumberFormat="1" applyAlignment="1">
      <alignment horizontal="center"/>
    </xf>
    <xf numFmtId="0" fontId="2" fillId="3" borderId="1" xfId="2"/>
    <xf numFmtId="164" fontId="2" fillId="3" borderId="1" xfId="2" applyNumberFormat="1"/>
    <xf numFmtId="1" fontId="2" fillId="3" borderId="1" xfId="2" applyNumberFormat="1" applyAlignment="1">
      <alignment horizontal="center"/>
    </xf>
    <xf numFmtId="165" fontId="2" fillId="3" borderId="1" xfId="2" applyNumberFormat="1" applyAlignment="1">
      <alignment horizontal="center"/>
    </xf>
  </cellXfs>
  <cellStyles count="3">
    <cellStyle name="Bad" xfId="1" builtinId="27"/>
    <cellStyle name="Normal" xfId="0" builtinId="0"/>
    <cellStyle name="Output" xfId="2" builtinId="21"/>
  </cellStyles>
  <dxfs count="6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fgColor theme="0"/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גרף רמה</a:t>
            </a:r>
          </a:p>
        </c:rich>
      </c:tx>
      <c:layout>
        <c:manualLayout>
          <c:xMode val="edge"/>
          <c:yMode val="edge"/>
          <c:x val="0.4261596675415573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מבחן!$D$6:$D$10</c:f>
              <c:strCache>
                <c:ptCount val="5"/>
                <c:pt idx="0">
                  <c:v>קוקו</c:v>
                </c:pt>
                <c:pt idx="1">
                  <c:v>דודו</c:v>
                </c:pt>
                <c:pt idx="2">
                  <c:v>יויו</c:v>
                </c:pt>
                <c:pt idx="3">
                  <c:v>מומו</c:v>
                </c:pt>
                <c:pt idx="4">
                  <c:v>גוגו</c:v>
                </c:pt>
              </c:strCache>
            </c:strRef>
          </c:cat>
          <c:val>
            <c:numRef>
              <c:f>מבחן!$I$6:$I$10</c:f>
              <c:numCache>
                <c:formatCode>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12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D-499C-A30E-0DA07A048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4784240"/>
        <c:axId val="1951319904"/>
      </c:barChart>
      <c:catAx>
        <c:axId val="195478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b="1" u="sng"/>
                  <a:t>גולשים</a:t>
                </a:r>
              </a:p>
            </c:rich>
          </c:tx>
          <c:layout>
            <c:manualLayout>
              <c:xMode val="edge"/>
              <c:yMode val="edge"/>
              <c:x val="0.45415157480314966"/>
              <c:y val="0.90509259259259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19904"/>
        <c:crosses val="autoZero"/>
        <c:auto val="1"/>
        <c:lblAlgn val="ctr"/>
        <c:lblOffset val="100"/>
        <c:noMultiLvlLbl val="0"/>
      </c:catAx>
      <c:valAx>
        <c:axId val="19513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b="1" u="sng"/>
                  <a:t>שנות נסיון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8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280988</xdr:colOff>
      <xdr:row>13</xdr:row>
      <xdr:rowOff>0</xdr:rowOff>
    </xdr:from>
    <xdr:to>
      <xdr:col>14</xdr:col>
      <xdr:colOff>595313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F9A1E-9292-4278-AB10-4FF123132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J5:J10" totalsRowShown="0" headerRowDxfId="4" dataDxfId="3" headerRowCellStyle="Output" dataCellStyle="Output">
  <autoFilter ref="J5:J10" xr:uid="{00000000-0009-0000-0100-000006000000}"/>
  <tableColumns count="1">
    <tableColumn id="1" xr3:uid="{00000000-0010-0000-0100-000001000000}" name="סוג ציוד" dataDxfId="2" dataCellStyle="Outpu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D4:F22" totalsRowShown="0">
  <autoFilter ref="D4:F22" xr:uid="{00000000-0009-0000-0100-000001000000}"/>
  <tableColumns count="3">
    <tableColumn id="1" xr3:uid="{00000000-0010-0000-0000-000001000000}" name="שם"/>
    <tableColumn id="2" xr3:uid="{00000000-0010-0000-0000-000002000000}" name="משכורת" dataDxfId="1">
      <calculatedColumnFormula>RANDBETWEEN(1111,11111)</calculatedColumnFormula>
    </tableColumn>
    <tableColumn id="3" xr3:uid="{00000000-0010-0000-0000-000003000000}" name="קבוצה" dataDxfId="0">
      <calculatedColumnFormula>IF(Table1[[#This Row],[משכורת]]&lt;3000, "עניים",IF(Table1[[#This Row],[משכורת]]&lt;5000, "גבוליים", IF(Table1[[#This Row],[משכורת]]&lt;8000, "בינוניים", "עשירים")))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7">
      <a:dk1>
        <a:srgbClr val="C00000"/>
      </a:dk1>
      <a:lt1>
        <a:srgbClr val="44546A"/>
      </a:lt1>
      <a:dk2>
        <a:srgbClr val="323F4F"/>
      </a:dk2>
      <a:lt2>
        <a:srgbClr val="1E4E79"/>
      </a:lt2>
      <a:accent1>
        <a:srgbClr val="5B9BD5"/>
      </a:accent1>
      <a:accent2>
        <a:srgbClr val="ED7D31"/>
      </a:accent2>
      <a:accent3>
        <a:srgbClr val="44546A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O17"/>
  <sheetViews>
    <sheetView rightToLeft="1" workbookViewId="0">
      <selection activeCell="N10" sqref="N10"/>
    </sheetView>
  </sheetViews>
  <sheetFormatPr defaultRowHeight="15" x14ac:dyDescent="0.25"/>
  <cols>
    <col min="5" max="5" width="10.42578125" style="26" customWidth="1"/>
    <col min="6" max="6" width="10.85546875" style="26" customWidth="1"/>
    <col min="7" max="7" width="12.28515625" customWidth="1"/>
    <col min="8" max="8" width="14.5703125" customWidth="1"/>
    <col min="9" max="9" width="9.140625" style="4"/>
    <col min="10" max="10" width="11.5703125" customWidth="1"/>
    <col min="12" max="12" width="10.28515625" customWidth="1"/>
    <col min="13" max="13" width="16.140625" customWidth="1"/>
    <col min="14" max="14" width="16.7109375" customWidth="1"/>
    <col min="15" max="15" width="9.140625" customWidth="1"/>
  </cols>
  <sheetData>
    <row r="5" spans="4:15" x14ac:dyDescent="0.25">
      <c r="D5" s="1" t="s">
        <v>0</v>
      </c>
      <c r="E5" s="27" t="s">
        <v>52</v>
      </c>
      <c r="F5" s="27" t="s">
        <v>53</v>
      </c>
      <c r="G5" s="1" t="s">
        <v>54</v>
      </c>
      <c r="H5" s="1" t="s">
        <v>57</v>
      </c>
      <c r="I5" s="30" t="s">
        <v>56</v>
      </c>
      <c r="J5" s="1" t="s">
        <v>55</v>
      </c>
      <c r="K5" s="1" t="s">
        <v>58</v>
      </c>
      <c r="L5" s="1" t="s">
        <v>59</v>
      </c>
      <c r="M5" s="1" t="s">
        <v>60</v>
      </c>
      <c r="N5" s="1" t="s">
        <v>61</v>
      </c>
      <c r="O5" s="1" t="s">
        <v>62</v>
      </c>
    </row>
    <row r="6" spans="4:15" x14ac:dyDescent="0.25">
      <c r="D6" s="1" t="s">
        <v>51</v>
      </c>
      <c r="E6" s="27">
        <v>43442</v>
      </c>
      <c r="F6" s="27">
        <f>E6+7</f>
        <v>43449</v>
      </c>
      <c r="G6" s="1"/>
      <c r="H6" s="1" t="s">
        <v>69</v>
      </c>
      <c r="I6" s="30">
        <f ca="1">IF(H6="מתחיל", RANDBETWEEN(0,2), IF(H6="בינוני", RANDBETWEEN(3,4), RANDBETWEEN(5, 20)))</f>
        <v>2</v>
      </c>
      <c r="J6" s="1" t="s">
        <v>66</v>
      </c>
      <c r="K6" s="1" t="s">
        <v>63</v>
      </c>
      <c r="L6" s="31">
        <f>IF(Table6[[#This Row],[סוג ציוד]]="סקי", 500, IF(Table6[[#This Row],[סוג ציוד]]="סנואובורד", 650, 0))</f>
        <v>0</v>
      </c>
      <c r="M6" s="31">
        <f>IF(G6="v", L6+250, L6)</f>
        <v>0</v>
      </c>
      <c r="N6" s="31">
        <f>IF(OR(K6="v",AND(G6="v",H6="מתקדם")),M6*0.85,M6)</f>
        <v>0</v>
      </c>
      <c r="O6" s="1" t="str">
        <f>IF(AND(G6="v", Table6[[#This Row],[סוג ציוד]]&lt;&gt;"ללא", K6="v"), "V", "")</f>
        <v/>
      </c>
    </row>
    <row r="7" spans="4:15" x14ac:dyDescent="0.25">
      <c r="D7" s="1" t="s">
        <v>50</v>
      </c>
      <c r="E7" s="27">
        <v>43441</v>
      </c>
      <c r="F7" s="27">
        <f>E7+7</f>
        <v>43448</v>
      </c>
      <c r="G7" s="1" t="s">
        <v>63</v>
      </c>
      <c r="H7" s="1" t="s">
        <v>69</v>
      </c>
      <c r="I7" s="30">
        <f ca="1">IF(H7="מתחיל", RANDBETWEEN(0,2), IF(H7="בינוני", RANDBETWEEN(3,4), RANDBETWEEN(5, 20)))</f>
        <v>0</v>
      </c>
      <c r="J7" s="1" t="s">
        <v>64</v>
      </c>
      <c r="K7" s="1"/>
      <c r="L7" s="31">
        <f>IF(Table6[[#This Row],[סוג ציוד]]="סקי", 500, IF(Table6[[#This Row],[סוג ציוד]]="סנואובורד", 650, 0))</f>
        <v>500</v>
      </c>
      <c r="M7" s="31">
        <f>IF(G7="v", L7+250, L7)</f>
        <v>750</v>
      </c>
      <c r="N7" s="31">
        <f>IF(OR(K7="v",AND(G7="v",H7="מתקדם")),M7*0.85,M7)</f>
        <v>750</v>
      </c>
      <c r="O7" s="1" t="str">
        <f>IF(AND(G7="v", Table6[[#This Row],[סוג ציוד]]&lt;&gt;"ללא", K7="v"), "V", "")</f>
        <v/>
      </c>
    </row>
    <row r="8" spans="4:15" x14ac:dyDescent="0.25">
      <c r="D8" s="1" t="s">
        <v>49</v>
      </c>
      <c r="E8" s="27">
        <v>43440</v>
      </c>
      <c r="F8" s="27">
        <f>E8+7</f>
        <v>43447</v>
      </c>
      <c r="G8" s="1"/>
      <c r="H8" s="1" t="s">
        <v>70</v>
      </c>
      <c r="I8" s="30">
        <f ca="1">IF(H8="מתחיל", RANDBETWEEN(0,2), IF(H8="בינוני", RANDBETWEEN(3,4), RANDBETWEEN(5, 20)))</f>
        <v>4</v>
      </c>
      <c r="J8" s="1" t="s">
        <v>65</v>
      </c>
      <c r="K8" s="1" t="s">
        <v>63</v>
      </c>
      <c r="L8" s="31">
        <f>IF(Table6[[#This Row],[סוג ציוד]]="סקי", 500, IF(Table6[[#This Row],[סוג ציוד]]="סנואובורד", 650, 0))</f>
        <v>650</v>
      </c>
      <c r="M8" s="31">
        <f>IF(G8="v", L8+250, L8)</f>
        <v>650</v>
      </c>
      <c r="N8" s="31">
        <f>IF(OR(K8="v",AND(G8="v",H8="מתקדם")),M8*0.85,M8)</f>
        <v>552.5</v>
      </c>
      <c r="O8" s="1" t="str">
        <f>IF(AND(G8="v", Table6[[#This Row],[סוג ציוד]]&lt;&gt;"ללא", K8="v"), "V", "")</f>
        <v/>
      </c>
    </row>
    <row r="9" spans="4:15" x14ac:dyDescent="0.25">
      <c r="D9" s="1" t="s">
        <v>48</v>
      </c>
      <c r="E9" s="27">
        <v>43439</v>
      </c>
      <c r="F9" s="27">
        <f>E9+7</f>
        <v>43446</v>
      </c>
      <c r="G9" s="1" t="s">
        <v>63</v>
      </c>
      <c r="H9" s="1" t="s">
        <v>71</v>
      </c>
      <c r="I9" s="30">
        <f ca="1">IF(H9="מתחיל", RANDBETWEEN(0,2), IF(H9="בינוני", RANDBETWEEN(3,4), RANDBETWEEN(5, 20)))</f>
        <v>12</v>
      </c>
      <c r="J9" s="1" t="s">
        <v>64</v>
      </c>
      <c r="K9" s="1" t="s">
        <v>63</v>
      </c>
      <c r="L9" s="31">
        <f>IF(Table6[[#This Row],[סוג ציוד]]="סקי", 500, IF(Table6[[#This Row],[סוג ציוד]]="סנואובורד", 650, 0))</f>
        <v>500</v>
      </c>
      <c r="M9" s="31">
        <f>IF(G9="v", L9+250, L9)</f>
        <v>750</v>
      </c>
      <c r="N9" s="31">
        <f>IF(OR(K9="v",AND(G9="v",H9="מתקדם")),M9*0.85,M9)</f>
        <v>637.5</v>
      </c>
      <c r="O9" s="1" t="str">
        <f>IF(AND(G9="v", Table6[[#This Row],[סוג ציוד]]&lt;&gt;"ללא", K9="v"), "V", "")</f>
        <v>V</v>
      </c>
    </row>
    <row r="10" spans="4:15" x14ac:dyDescent="0.25">
      <c r="D10" s="1" t="s">
        <v>47</v>
      </c>
      <c r="E10" s="27">
        <v>43408</v>
      </c>
      <c r="F10" s="27">
        <f>E10+7</f>
        <v>43415</v>
      </c>
      <c r="G10" s="1" t="s">
        <v>63</v>
      </c>
      <c r="H10" s="1" t="s">
        <v>71</v>
      </c>
      <c r="I10" s="30">
        <f ca="1">IF(H10="מתחיל", RANDBETWEEN(0,2), IF(H10="בינוני", RANDBETWEEN(3,4), RANDBETWEEN(5, 20)))</f>
        <v>13</v>
      </c>
      <c r="J10" s="1" t="s">
        <v>65</v>
      </c>
      <c r="K10" s="1"/>
      <c r="L10" s="31">
        <f>IF(Table6[[#This Row],[סוג ציוד]]="סקי", 500, IF(Table6[[#This Row],[סוג ציוד]]="סנואובורד", 650, 0))</f>
        <v>650</v>
      </c>
      <c r="M10" s="31">
        <f>IF(G10="v", L10+250, L10)</f>
        <v>900</v>
      </c>
      <c r="N10" s="31">
        <f>IF(OR(K10="v",AND(G10="v",H10="מתקדם")),M10*0.85,M10)</f>
        <v>765</v>
      </c>
      <c r="O10" s="1" t="str">
        <f>IF(AND(G10="v", Table6[[#This Row],[סוג ציוד]]&lt;&gt;"ללא", K10="v"), "V", "")</f>
        <v/>
      </c>
    </row>
    <row r="14" spans="4:15" x14ac:dyDescent="0.25">
      <c r="D14" s="28" t="s">
        <v>67</v>
      </c>
      <c r="E14" s="29" t="s">
        <v>68</v>
      </c>
    </row>
    <row r="15" spans="4:15" x14ac:dyDescent="0.25">
      <c r="D15" s="28" t="s">
        <v>64</v>
      </c>
      <c r="E15" s="29" t="s">
        <v>69</v>
      </c>
    </row>
    <row r="16" spans="4:15" x14ac:dyDescent="0.25">
      <c r="D16" s="28" t="s">
        <v>65</v>
      </c>
      <c r="E16" s="29" t="s">
        <v>70</v>
      </c>
    </row>
    <row r="17" spans="4:5" x14ac:dyDescent="0.25">
      <c r="D17" s="28" t="s">
        <v>66</v>
      </c>
      <c r="E17" s="29" t="s">
        <v>71</v>
      </c>
    </row>
  </sheetData>
  <autoFilter ref="D5:H10" xr:uid="{0F92E5C0-28C6-4944-B384-74CA034CB192}"/>
  <sortState xmlns:xlrd2="http://schemas.microsoft.com/office/spreadsheetml/2017/richdata2" ref="D6:I10">
    <sortCondition ref="I6:I10"/>
  </sortState>
  <conditionalFormatting sqref="D6:O10">
    <cfRule type="expression" dxfId="5" priority="1">
      <formula>$N6&gt;650</formula>
    </cfRule>
  </conditionalFormatting>
  <dataValidations count="2">
    <dataValidation type="list" allowBlank="1" showInputMessage="1" showErrorMessage="1" sqref="J6:J10" xr:uid="{00000000-0002-0000-0100-000000000000}">
      <formula1>$D$15:$D$17</formula1>
    </dataValidation>
    <dataValidation type="list" allowBlank="1" showInputMessage="1" showErrorMessage="1" sqref="H6:H10" xr:uid="{382D082B-19FE-4DDC-9284-41B5C5AB3C20}">
      <formula1>$E$15:$E$17</formula1>
    </dataValidation>
  </dataValidations>
  <pageMargins left="0.7" right="0.7" top="0.75" bottom="0.75" header="0.3" footer="0.3"/>
  <pageSetup orientation="portrait" horizont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J22"/>
  <sheetViews>
    <sheetView rightToLeft="1" topLeftCell="A3" workbookViewId="0">
      <selection activeCell="E14" sqref="E14"/>
    </sheetView>
  </sheetViews>
  <sheetFormatPr defaultRowHeight="15" x14ac:dyDescent="0.25"/>
  <cols>
    <col min="4" max="4" width="10.42578125" customWidth="1"/>
    <col min="5" max="5" width="28" customWidth="1"/>
    <col min="6" max="6" width="10.42578125" customWidth="1"/>
  </cols>
  <sheetData>
    <row r="2" spans="4:10" x14ac:dyDescent="0.25">
      <c r="I2" t="s">
        <v>15</v>
      </c>
      <c r="J2" t="s">
        <v>16</v>
      </c>
    </row>
    <row r="3" spans="4:10" x14ac:dyDescent="0.25">
      <c r="I3" t="s">
        <v>17</v>
      </c>
      <c r="J3" t="s">
        <v>18</v>
      </c>
    </row>
    <row r="4" spans="4:10" x14ac:dyDescent="0.25">
      <c r="D4" t="s">
        <v>0</v>
      </c>
      <c r="E4" t="s">
        <v>1</v>
      </c>
      <c r="F4" t="s">
        <v>2</v>
      </c>
      <c r="I4" t="s">
        <v>19</v>
      </c>
      <c r="J4" t="s">
        <v>20</v>
      </c>
    </row>
    <row r="5" spans="4:10" x14ac:dyDescent="0.25">
      <c r="D5" t="s">
        <v>3</v>
      </c>
      <c r="E5">
        <f t="shared" ref="E5:E22" ca="1" si="0">RANDBETWEEN(1111,11111)</f>
        <v>1439</v>
      </c>
      <c r="F5" t="str">
        <f ca="1">IF(Table1[[#This Row],[משכורת]]&lt;3000, "עניים",IF(Table1[[#This Row],[משכורת]]&lt;5000, "גבוליים", IF(Table1[[#This Row],[משכורת]]&lt;8000, "בינוניים", "עשירים")))</f>
        <v>עניים</v>
      </c>
      <c r="I5" t="s">
        <v>21</v>
      </c>
      <c r="J5" t="s">
        <v>22</v>
      </c>
    </row>
    <row r="6" spans="4:10" x14ac:dyDescent="0.25">
      <c r="D6" t="s">
        <v>4</v>
      </c>
      <c r="E6">
        <f t="shared" ca="1" si="0"/>
        <v>9432</v>
      </c>
      <c r="F6" t="str">
        <f ca="1">IF(Table1[[#This Row],[משכורת]]&lt;3000, "עניים",IF(Table1[[#This Row],[משכורת]]&lt;5000, "גבוליים", IF(Table1[[#This Row],[משכורת]]&lt;8000, "בינוניים", "עשירים")))</f>
        <v>עשירים</v>
      </c>
    </row>
    <row r="7" spans="4:10" x14ac:dyDescent="0.25">
      <c r="D7" t="s">
        <v>5</v>
      </c>
      <c r="E7">
        <f t="shared" ca="1" si="0"/>
        <v>8745</v>
      </c>
      <c r="F7" t="str">
        <f ca="1">IF(Table1[[#This Row],[משכורת]]&lt;3000, "עניים",IF(Table1[[#This Row],[משכורת]]&lt;5000, "גבוליים", IF(Table1[[#This Row],[משכורת]]&lt;8000, "בינוניים", "עשירים")))</f>
        <v>עשירים</v>
      </c>
    </row>
    <row r="8" spans="4:10" x14ac:dyDescent="0.25">
      <c r="D8" t="s">
        <v>6</v>
      </c>
      <c r="E8">
        <f t="shared" ca="1" si="0"/>
        <v>1186</v>
      </c>
      <c r="F8" t="str">
        <f ca="1">IF(Table1[[#This Row],[משכורת]]&lt;3000, "עניים",IF(Table1[[#This Row],[משכורת]]&lt;5000, "גבוליים", IF(Table1[[#This Row],[משכורת]]&lt;8000, "בינוניים", "עשירים")))</f>
        <v>עניים</v>
      </c>
    </row>
    <row r="9" spans="4:10" x14ac:dyDescent="0.25">
      <c r="D9" t="s">
        <v>7</v>
      </c>
      <c r="E9">
        <f t="shared" ca="1" si="0"/>
        <v>10595</v>
      </c>
      <c r="F9" t="str">
        <f ca="1">IF(Table1[[#This Row],[משכורת]]&lt;3000, "עניים",IF(Table1[[#This Row],[משכורת]]&lt;5000, "גבוליים", IF(Table1[[#This Row],[משכורת]]&lt;8000, "בינוניים", "עשירים")))</f>
        <v>עשירים</v>
      </c>
    </row>
    <row r="10" spans="4:10" x14ac:dyDescent="0.25">
      <c r="D10" t="s">
        <v>8</v>
      </c>
      <c r="E10">
        <f t="shared" ca="1" si="0"/>
        <v>7460</v>
      </c>
      <c r="F10" t="str">
        <f ca="1">IF(Table1[[#This Row],[משכורת]]&lt;3000, "עניים",IF(Table1[[#This Row],[משכורת]]&lt;5000, "גבוליים", IF(Table1[[#This Row],[משכורת]]&lt;8000, "בינוניים", "עשירים")))</f>
        <v>בינוניים</v>
      </c>
    </row>
    <row r="11" spans="4:10" x14ac:dyDescent="0.25">
      <c r="D11" t="s">
        <v>9</v>
      </c>
      <c r="E11">
        <f t="shared" ca="1" si="0"/>
        <v>2452</v>
      </c>
      <c r="F11" t="str">
        <f ca="1">IF(Table1[[#This Row],[משכורת]]&lt;3000, "עניים",IF(Table1[[#This Row],[משכורת]]&lt;5000, "גבוליים", IF(Table1[[#This Row],[משכורת]]&lt;8000, "בינוניים", "עשירים")))</f>
        <v>עניים</v>
      </c>
    </row>
    <row r="12" spans="4:10" x14ac:dyDescent="0.25">
      <c r="D12" t="s">
        <v>10</v>
      </c>
      <c r="E12">
        <f t="shared" ca="1" si="0"/>
        <v>7066</v>
      </c>
      <c r="F12" t="str">
        <f ca="1">IF(Table1[[#This Row],[משכורת]]&lt;3000, "עניים",IF(Table1[[#This Row],[משכורת]]&lt;5000, "גבוליים", IF(Table1[[#This Row],[משכורת]]&lt;8000, "בינוניים", "עשירים")))</f>
        <v>בינוניים</v>
      </c>
    </row>
    <row r="13" spans="4:10" x14ac:dyDescent="0.25">
      <c r="D13" t="s">
        <v>11</v>
      </c>
      <c r="E13">
        <f t="shared" ca="1" si="0"/>
        <v>7723</v>
      </c>
      <c r="F13" t="str">
        <f ca="1">IF(Table1[[#This Row],[משכורת]]&lt;3000, "עניים",IF(Table1[[#This Row],[משכורת]]&lt;5000, "גבוליים", IF(Table1[[#This Row],[משכורת]]&lt;8000, "בינוניים", "עשירים")))</f>
        <v>בינוניים</v>
      </c>
    </row>
    <row r="14" spans="4:10" x14ac:dyDescent="0.25">
      <c r="D14" t="s">
        <v>12</v>
      </c>
      <c r="E14">
        <f t="shared" ca="1" si="0"/>
        <v>7152</v>
      </c>
      <c r="F14" t="str">
        <f ca="1">IF(Table1[[#This Row],[משכורת]]&lt;3000, "עניים",IF(Table1[[#This Row],[משכורת]]&lt;5000, "גבוליים", IF(Table1[[#This Row],[משכורת]]&lt;8000, "בינוניים", "עשירים")))</f>
        <v>בינוניים</v>
      </c>
    </row>
    <row r="15" spans="4:10" x14ac:dyDescent="0.25">
      <c r="D15" t="s">
        <v>13</v>
      </c>
      <c r="E15">
        <f t="shared" ca="1" si="0"/>
        <v>9087</v>
      </c>
      <c r="F15" t="str">
        <f ca="1">IF(Table1[[#This Row],[משכורת]]&lt;3000, "עניים",IF(Table1[[#This Row],[משכורת]]&lt;5000, "גבוליים", IF(Table1[[#This Row],[משכורת]]&lt;8000, "בינוניים", "עשירים")))</f>
        <v>עשירים</v>
      </c>
    </row>
    <row r="16" spans="4:10" x14ac:dyDescent="0.25">
      <c r="D16" t="s">
        <v>14</v>
      </c>
      <c r="E16">
        <f t="shared" ca="1" si="0"/>
        <v>6884</v>
      </c>
      <c r="F16" t="str">
        <f ca="1">IF(Table1[[#This Row],[משכורת]]&lt;3000, "עניים",IF(Table1[[#This Row],[משכורת]]&lt;5000, "גבוליים", IF(Table1[[#This Row],[משכורת]]&lt;8000, "בינוניים", "עשירים")))</f>
        <v>בינוניים</v>
      </c>
    </row>
    <row r="17" spans="4:6" x14ac:dyDescent="0.25">
      <c r="D17" t="s">
        <v>3</v>
      </c>
      <c r="E17">
        <f t="shared" ca="1" si="0"/>
        <v>9703</v>
      </c>
      <c r="F17" t="str">
        <f ca="1">IF(Table1[[#This Row],[משכורת]]&lt;3000, "עניים",IF(Table1[[#This Row],[משכורת]]&lt;5000, "גבוליים", IF(Table1[[#This Row],[משכורת]]&lt;8000, "בינוניים", "עשירים")))</f>
        <v>עשירים</v>
      </c>
    </row>
    <row r="18" spans="4:6" x14ac:dyDescent="0.25">
      <c r="D18" t="s">
        <v>4</v>
      </c>
      <c r="E18">
        <f t="shared" ca="1" si="0"/>
        <v>5282</v>
      </c>
      <c r="F18" t="str">
        <f ca="1">IF(Table1[[#This Row],[משכורת]]&lt;3000, "עניים",IF(Table1[[#This Row],[משכורת]]&lt;5000, "גבוליים", IF(Table1[[#This Row],[משכורת]]&lt;8000, "בינוניים", "עשירים")))</f>
        <v>בינוניים</v>
      </c>
    </row>
    <row r="19" spans="4:6" x14ac:dyDescent="0.25">
      <c r="D19" t="s">
        <v>5</v>
      </c>
      <c r="E19">
        <f t="shared" ca="1" si="0"/>
        <v>9633</v>
      </c>
      <c r="F19" t="str">
        <f ca="1">IF(Table1[[#This Row],[משכורת]]&lt;3000, "עניים",IF(Table1[[#This Row],[משכורת]]&lt;5000, "גבוליים", IF(Table1[[#This Row],[משכורת]]&lt;8000, "בינוניים", "עשירים")))</f>
        <v>עשירים</v>
      </c>
    </row>
    <row r="20" spans="4:6" x14ac:dyDescent="0.25">
      <c r="D20" t="s">
        <v>6</v>
      </c>
      <c r="E20">
        <f t="shared" ca="1" si="0"/>
        <v>3662</v>
      </c>
      <c r="F20" t="str">
        <f ca="1">IF(Table1[[#This Row],[משכורת]]&lt;3000, "עניים",IF(Table1[[#This Row],[משכורת]]&lt;5000, "גבוליים", IF(Table1[[#This Row],[משכורת]]&lt;8000, "בינוניים", "עשירים")))</f>
        <v>גבוליים</v>
      </c>
    </row>
    <row r="21" spans="4:6" x14ac:dyDescent="0.25">
      <c r="D21" t="s">
        <v>7</v>
      </c>
      <c r="E21">
        <f t="shared" ca="1" si="0"/>
        <v>10404</v>
      </c>
      <c r="F21" t="str">
        <f ca="1">IF(Table1[[#This Row],[משכורת]]&lt;3000, "עניים",IF(Table1[[#This Row],[משכורת]]&lt;5000, "גבוליים", IF(Table1[[#This Row],[משכורת]]&lt;8000, "בינוניים", "עשירים")))</f>
        <v>עשירים</v>
      </c>
    </row>
    <row r="22" spans="4:6" x14ac:dyDescent="0.25">
      <c r="D22" t="s">
        <v>8</v>
      </c>
      <c r="E22">
        <f t="shared" ca="1" si="0"/>
        <v>8750</v>
      </c>
      <c r="F22" t="str">
        <f ca="1">IF(Table1[[#This Row],[משכורת]]&lt;3000, "עניים",IF(Table1[[#This Row],[משכורת]]&lt;5000, "גבוליים", IF(Table1[[#This Row],[משכורת]]&lt;8000, "בינוניים", "עשירים")))</f>
        <v>עשירים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L30"/>
  <sheetViews>
    <sheetView rightToLeft="1" tabSelected="1" topLeftCell="A16" workbookViewId="0">
      <selection activeCell="F28" sqref="F28"/>
    </sheetView>
  </sheetViews>
  <sheetFormatPr defaultRowHeight="15" x14ac:dyDescent="0.25"/>
  <cols>
    <col min="3" max="3" width="11.42578125" customWidth="1"/>
    <col min="4" max="4" width="10.140625" customWidth="1"/>
    <col min="5" max="6" width="11.42578125" customWidth="1"/>
    <col min="7" max="7" width="10.5703125" customWidth="1"/>
    <col min="8" max="8" width="10.42578125" customWidth="1"/>
    <col min="9" max="9" width="12.28515625" style="4" customWidth="1"/>
    <col min="10" max="15" width="10.42578125" customWidth="1"/>
  </cols>
  <sheetData>
    <row r="4" spans="3:12" x14ac:dyDescent="0.25">
      <c r="L4" s="3"/>
    </row>
    <row r="5" spans="3:12" x14ac:dyDescent="0.25">
      <c r="C5" s="14" t="s">
        <v>0</v>
      </c>
      <c r="D5" s="15" t="s">
        <v>24</v>
      </c>
      <c r="E5" s="16" t="s">
        <v>25</v>
      </c>
      <c r="F5" s="16" t="s">
        <v>26</v>
      </c>
      <c r="G5" s="16" t="s">
        <v>27</v>
      </c>
      <c r="H5" s="16" t="s">
        <v>28</v>
      </c>
      <c r="I5" s="16" t="s">
        <v>41</v>
      </c>
      <c r="J5" s="17" t="s">
        <v>23</v>
      </c>
    </row>
    <row r="6" spans="3:12" x14ac:dyDescent="0.25">
      <c r="C6" s="18" t="s">
        <v>39</v>
      </c>
      <c r="D6" s="19">
        <f t="shared" ref="D6:D24" ca="1" si="0">RANDBETWEEN(123456789,987654321)</f>
        <v>139004564</v>
      </c>
      <c r="E6" s="20">
        <f t="shared" ref="E6:H7" ca="1" si="1">RANDBETWEEN(69,100)</f>
        <v>86</v>
      </c>
      <c r="F6" s="20">
        <f t="shared" ca="1" si="1"/>
        <v>78</v>
      </c>
      <c r="G6" s="20">
        <f t="shared" ca="1" si="1"/>
        <v>75</v>
      </c>
      <c r="H6" s="20">
        <f t="shared" ca="1" si="1"/>
        <v>98</v>
      </c>
      <c r="I6" s="20">
        <f ca="1">AVERAGE('תרגילון 2'!$E10:$H10)</f>
        <v>93.666666666666671</v>
      </c>
      <c r="J6" s="21" t="str">
        <f ca="1">IF('תרגילון 2'!$I21&gt;90, "v", "")</f>
        <v/>
      </c>
    </row>
    <row r="7" spans="3:12" x14ac:dyDescent="0.25">
      <c r="C7" s="18" t="s">
        <v>40</v>
      </c>
      <c r="D7" s="19">
        <f t="shared" ca="1" si="0"/>
        <v>291438580</v>
      </c>
      <c r="E7" s="20">
        <f t="shared" ca="1" si="1"/>
        <v>86</v>
      </c>
      <c r="F7" s="20">
        <f t="shared" ca="1" si="1"/>
        <v>81</v>
      </c>
      <c r="G7" s="20">
        <f t="shared" ca="1" si="1"/>
        <v>100</v>
      </c>
      <c r="H7" s="20">
        <f t="shared" ca="1" si="1"/>
        <v>83</v>
      </c>
      <c r="I7" s="20">
        <f ca="1">AVERAGE('תרגילון 2'!$E6:$H6)</f>
        <v>84.25</v>
      </c>
      <c r="J7" s="21" t="str">
        <f ca="1">IF('תרגילון 2'!$I14&gt;90, "v", "")</f>
        <v/>
      </c>
    </row>
    <row r="8" spans="3:12" x14ac:dyDescent="0.25">
      <c r="C8" s="18" t="s">
        <v>30</v>
      </c>
      <c r="D8" s="19">
        <f t="shared" ca="1" si="0"/>
        <v>781869291</v>
      </c>
      <c r="E8" s="20">
        <f ca="1">RANDBETWEEN(69,100)</f>
        <v>69</v>
      </c>
      <c r="F8" s="20"/>
      <c r="G8" s="20">
        <f ca="1">RANDBETWEEN(69,100)</f>
        <v>74</v>
      </c>
      <c r="H8" s="20">
        <f ca="1">RANDBETWEEN(69,100)</f>
        <v>91</v>
      </c>
      <c r="I8" s="20">
        <f ca="1">AVERAGE('תרגילון 2'!$E8:$H8)</f>
        <v>78</v>
      </c>
      <c r="J8" s="21" t="str">
        <f ca="1">IF('תרגילון 2'!$I15&gt;90, "v", "")</f>
        <v/>
      </c>
    </row>
    <row r="9" spans="3:12" x14ac:dyDescent="0.25">
      <c r="C9" s="18" t="s">
        <v>36</v>
      </c>
      <c r="D9" s="19">
        <f t="shared" ca="1" si="0"/>
        <v>367231084</v>
      </c>
      <c r="E9" s="20"/>
      <c r="F9" s="20">
        <f t="shared" ref="F9:F24" ca="1" si="2">RANDBETWEEN(69,100)</f>
        <v>92</v>
      </c>
      <c r="G9" s="20"/>
      <c r="H9" s="20">
        <f ca="1">RANDBETWEEN(69,100)</f>
        <v>70</v>
      </c>
      <c r="I9" s="20">
        <f ca="1">AVERAGE('תרגילון 2'!$E23:$H23)</f>
        <v>86.75</v>
      </c>
      <c r="J9" s="21" t="str">
        <f ca="1">IF('תרגילון 2'!$I12&gt;90, "v", "")</f>
        <v/>
      </c>
    </row>
    <row r="10" spans="3:12" x14ac:dyDescent="0.25">
      <c r="C10" s="18" t="s">
        <v>29</v>
      </c>
      <c r="D10" s="19">
        <f t="shared" ca="1" si="0"/>
        <v>672629068</v>
      </c>
      <c r="E10" s="20">
        <f t="shared" ref="E10:E24" ca="1" si="3">RANDBETWEEN(69,100)</f>
        <v>93</v>
      </c>
      <c r="F10" s="20">
        <f t="shared" ca="1" si="2"/>
        <v>93</v>
      </c>
      <c r="G10" s="20">
        <f t="shared" ref="G10:G24" ca="1" si="4">RANDBETWEEN(69,100)</f>
        <v>95</v>
      </c>
      <c r="H10" s="20"/>
      <c r="I10" s="20">
        <f ca="1">AVERAGE('תרגילון 2'!$E18:$H18)</f>
        <v>90.5</v>
      </c>
      <c r="J10" s="21" t="str">
        <f ca="1">IF('תרגילון 2'!$I19&gt;90, "v", "")</f>
        <v/>
      </c>
    </row>
    <row r="11" spans="3:12" x14ac:dyDescent="0.25">
      <c r="C11" s="18" t="s">
        <v>30</v>
      </c>
      <c r="D11" s="19">
        <f t="shared" ca="1" si="0"/>
        <v>222543383</v>
      </c>
      <c r="E11" s="20">
        <f t="shared" ca="1" si="3"/>
        <v>70</v>
      </c>
      <c r="F11" s="20">
        <f t="shared" ca="1" si="2"/>
        <v>73</v>
      </c>
      <c r="G11" s="20">
        <f t="shared" ca="1" si="4"/>
        <v>80</v>
      </c>
      <c r="H11" s="20">
        <f ca="1">RANDBETWEEN(69,100)</f>
        <v>78</v>
      </c>
      <c r="I11" s="20">
        <f ca="1">AVERAGE('תרגילון 2'!$E13:$H13)</f>
        <v>89.5</v>
      </c>
      <c r="J11" s="21" t="str">
        <f ca="1">IF('תרגילון 2'!$I9&gt;90, "v", "")</f>
        <v/>
      </c>
    </row>
    <row r="12" spans="3:12" x14ac:dyDescent="0.25">
      <c r="C12" s="18" t="s">
        <v>32</v>
      </c>
      <c r="D12" s="19">
        <f t="shared" ca="1" si="0"/>
        <v>571290757</v>
      </c>
      <c r="E12" s="20">
        <f t="shared" ca="1" si="3"/>
        <v>91</v>
      </c>
      <c r="F12" s="20">
        <f t="shared" ca="1" si="2"/>
        <v>70</v>
      </c>
      <c r="G12" s="20">
        <f t="shared" ca="1" si="4"/>
        <v>90</v>
      </c>
      <c r="H12" s="20">
        <f ca="1">RANDBETWEEN(69,100)</f>
        <v>99</v>
      </c>
      <c r="I12" s="20">
        <f ca="1">AVERAGE('תרגילון 2'!$E11:$H11)</f>
        <v>75.25</v>
      </c>
      <c r="J12" s="21" t="str">
        <f ca="1">IF('תרגילון 2'!$I22&gt;90, "v", "")</f>
        <v/>
      </c>
    </row>
    <row r="13" spans="3:12" x14ac:dyDescent="0.25">
      <c r="C13" s="18" t="s">
        <v>35</v>
      </c>
      <c r="D13" s="19">
        <f t="shared" ca="1" si="0"/>
        <v>336850297</v>
      </c>
      <c r="E13" s="20">
        <f t="shared" ca="1" si="3"/>
        <v>73</v>
      </c>
      <c r="F13" s="20">
        <f t="shared" ca="1" si="2"/>
        <v>98</v>
      </c>
      <c r="G13" s="20">
        <f t="shared" ca="1" si="4"/>
        <v>91</v>
      </c>
      <c r="H13" s="20">
        <f ca="1">RANDBETWEEN(69,100)</f>
        <v>96</v>
      </c>
      <c r="I13" s="20">
        <f ca="1">AVERAGE('תרגילון 2'!$E21:$H21)</f>
        <v>82.25</v>
      </c>
      <c r="J13" s="21" t="str">
        <f ca="1">IF('תרגילון 2'!$I17&gt;90, "v", "")</f>
        <v>v</v>
      </c>
    </row>
    <row r="14" spans="3:12" x14ac:dyDescent="0.25">
      <c r="C14" s="18" t="s">
        <v>31</v>
      </c>
      <c r="D14" s="19">
        <f t="shared" ca="1" si="0"/>
        <v>775924049</v>
      </c>
      <c r="E14" s="20">
        <f t="shared" ca="1" si="3"/>
        <v>70</v>
      </c>
      <c r="F14" s="20">
        <f t="shared" ca="1" si="2"/>
        <v>70</v>
      </c>
      <c r="G14" s="20">
        <f t="shared" ca="1" si="4"/>
        <v>84</v>
      </c>
      <c r="H14" s="20"/>
      <c r="I14" s="20">
        <f ca="1">AVERAGE('תרגילון 2'!$E22:$H22)</f>
        <v>88</v>
      </c>
      <c r="J14" s="21" t="str">
        <f ca="1">IF('תרגילון 2'!$I6&gt;90, "v", "")</f>
        <v>v</v>
      </c>
    </row>
    <row r="15" spans="3:12" x14ac:dyDescent="0.25">
      <c r="C15" s="18" t="s">
        <v>33</v>
      </c>
      <c r="D15" s="19">
        <f t="shared" ca="1" si="0"/>
        <v>621143158</v>
      </c>
      <c r="E15" s="20">
        <f t="shared" ca="1" si="3"/>
        <v>93</v>
      </c>
      <c r="F15" s="20">
        <f t="shared" ca="1" si="2"/>
        <v>95</v>
      </c>
      <c r="G15" s="20">
        <f t="shared" ca="1" si="4"/>
        <v>96</v>
      </c>
      <c r="H15" s="20">
        <f t="shared" ref="H15:H24" ca="1" si="5">RANDBETWEEN(69,100)</f>
        <v>99</v>
      </c>
      <c r="I15" s="20">
        <f ca="1">AVERAGE('תרגילון 2'!$E20:$H20)</f>
        <v>81.5</v>
      </c>
      <c r="J15" s="21" t="str">
        <f ca="1">IF('תרגילון 2'!$I10&gt;90, "v", "")</f>
        <v>v</v>
      </c>
    </row>
    <row r="16" spans="3:12" x14ac:dyDescent="0.25">
      <c r="C16" s="18" t="s">
        <v>32</v>
      </c>
      <c r="D16" s="19">
        <f t="shared" ca="1" si="0"/>
        <v>493882332</v>
      </c>
      <c r="E16" s="20">
        <f t="shared" ca="1" si="3"/>
        <v>95</v>
      </c>
      <c r="F16" s="20">
        <f t="shared" ca="1" si="2"/>
        <v>97</v>
      </c>
      <c r="G16" s="20">
        <f t="shared" ca="1" si="4"/>
        <v>96</v>
      </c>
      <c r="H16" s="20">
        <f t="shared" ca="1" si="5"/>
        <v>81</v>
      </c>
      <c r="I16" s="20">
        <f ca="1">AVERAGE('תרגילון 2'!$E12:$H12)</f>
        <v>87.5</v>
      </c>
      <c r="J16" s="21" t="str">
        <f ca="1">IF('תרגילון 2'!$I24&gt;90, "v", "")</f>
        <v/>
      </c>
    </row>
    <row r="17" spans="3:10" x14ac:dyDescent="0.25">
      <c r="C17" s="18" t="s">
        <v>34</v>
      </c>
      <c r="D17" s="19">
        <f t="shared" ca="1" si="0"/>
        <v>693759421</v>
      </c>
      <c r="E17" s="20">
        <f t="shared" ca="1" si="3"/>
        <v>82</v>
      </c>
      <c r="F17" s="20">
        <f t="shared" ca="1" si="2"/>
        <v>95</v>
      </c>
      <c r="G17" s="20">
        <f t="shared" ca="1" si="4"/>
        <v>88</v>
      </c>
      <c r="H17" s="20">
        <f t="shared" ca="1" si="5"/>
        <v>72</v>
      </c>
      <c r="I17" s="20">
        <f ca="1">AVERAGE('תרגילון 2'!$E16:$H16)</f>
        <v>92.25</v>
      </c>
      <c r="J17" s="21" t="str">
        <f ca="1">IF('תרגילון 2'!$I23&gt;90, "v", "")</f>
        <v>v</v>
      </c>
    </row>
    <row r="18" spans="3:10" x14ac:dyDescent="0.25">
      <c r="C18" s="18" t="s">
        <v>33</v>
      </c>
      <c r="D18" s="19">
        <f t="shared" ca="1" si="0"/>
        <v>562860837</v>
      </c>
      <c r="E18" s="20">
        <f t="shared" ca="1" si="3"/>
        <v>100</v>
      </c>
      <c r="F18" s="20">
        <f t="shared" ca="1" si="2"/>
        <v>80</v>
      </c>
      <c r="G18" s="20">
        <f t="shared" ca="1" si="4"/>
        <v>84</v>
      </c>
      <c r="H18" s="20">
        <f t="shared" ca="1" si="5"/>
        <v>98</v>
      </c>
      <c r="I18" s="20">
        <f ca="1">AVERAGE('תרגילון 2'!$E7:$H7)</f>
        <v>87.5</v>
      </c>
      <c r="J18" s="21" t="str">
        <f ca="1">IF('תרגילון 2'!$I11&gt;90, "v", "")</f>
        <v/>
      </c>
    </row>
    <row r="19" spans="3:10" x14ac:dyDescent="0.25">
      <c r="C19" s="18" t="s">
        <v>29</v>
      </c>
      <c r="D19" s="19">
        <f t="shared" ca="1" si="0"/>
        <v>190547941</v>
      </c>
      <c r="E19" s="20">
        <f t="shared" ca="1" si="3"/>
        <v>100</v>
      </c>
      <c r="F19" s="20">
        <f t="shared" ca="1" si="2"/>
        <v>88</v>
      </c>
      <c r="G19" s="20">
        <f t="shared" ca="1" si="4"/>
        <v>98</v>
      </c>
      <c r="H19" s="20">
        <f t="shared" ca="1" si="5"/>
        <v>71</v>
      </c>
      <c r="I19" s="20">
        <f ca="1">AVERAGE('תרגילון 2'!$E24:$H24)</f>
        <v>79.25</v>
      </c>
      <c r="J19" s="21" t="str">
        <f ca="1">IF('תרגילון 2'!$I20&gt;90, "v", "")</f>
        <v/>
      </c>
    </row>
    <row r="20" spans="3:10" x14ac:dyDescent="0.25">
      <c r="C20" s="18" t="s">
        <v>37</v>
      </c>
      <c r="D20" s="19">
        <f t="shared" ca="1" si="0"/>
        <v>850248075</v>
      </c>
      <c r="E20" s="20">
        <f t="shared" ca="1" si="3"/>
        <v>76</v>
      </c>
      <c r="F20" s="20">
        <f t="shared" ca="1" si="2"/>
        <v>95</v>
      </c>
      <c r="G20" s="20">
        <f t="shared" ca="1" si="4"/>
        <v>85</v>
      </c>
      <c r="H20" s="20">
        <f t="shared" ca="1" si="5"/>
        <v>70</v>
      </c>
      <c r="I20" s="20">
        <f ca="1">AVERAGE('תרגילון 2'!$E9:$H9)</f>
        <v>81</v>
      </c>
      <c r="J20" s="21" t="str">
        <f ca="1">IF('תרגילון 2'!$I16&gt;90, "v", "")</f>
        <v/>
      </c>
    </row>
    <row r="21" spans="3:10" x14ac:dyDescent="0.25">
      <c r="C21" s="18" t="s">
        <v>35</v>
      </c>
      <c r="D21" s="19">
        <f t="shared" ca="1" si="0"/>
        <v>442308333</v>
      </c>
      <c r="E21" s="20">
        <f t="shared" ca="1" si="3"/>
        <v>71</v>
      </c>
      <c r="F21" s="20">
        <f t="shared" ca="1" si="2"/>
        <v>81</v>
      </c>
      <c r="G21" s="20">
        <f t="shared" ca="1" si="4"/>
        <v>81</v>
      </c>
      <c r="H21" s="20">
        <f t="shared" ca="1" si="5"/>
        <v>96</v>
      </c>
      <c r="I21" s="20">
        <f ca="1">AVERAGE('תרגילון 2'!$E14:$H14)</f>
        <v>74.666666666666671</v>
      </c>
      <c r="J21" s="21" t="str">
        <f ca="1">IF('תרגילון 2'!$I18&gt;90, "v", "")</f>
        <v/>
      </c>
    </row>
    <row r="22" spans="3:10" x14ac:dyDescent="0.25">
      <c r="C22" s="18" t="s">
        <v>34</v>
      </c>
      <c r="D22" s="19">
        <f t="shared" ca="1" si="0"/>
        <v>983038832</v>
      </c>
      <c r="E22" s="20">
        <f t="shared" ca="1" si="3"/>
        <v>87</v>
      </c>
      <c r="F22" s="20">
        <f t="shared" ca="1" si="2"/>
        <v>94</v>
      </c>
      <c r="G22" s="20">
        <f t="shared" ca="1" si="4"/>
        <v>90</v>
      </c>
      <c r="H22" s="20">
        <f t="shared" ca="1" si="5"/>
        <v>81</v>
      </c>
      <c r="I22" s="20">
        <f ca="1">AVERAGE('תרגילון 2'!$E19:$H19)</f>
        <v>89.25</v>
      </c>
      <c r="J22" s="21" t="str">
        <f ca="1">IF('תרגילון 2'!$I13&gt;90, "v", "")</f>
        <v/>
      </c>
    </row>
    <row r="23" spans="3:10" x14ac:dyDescent="0.25">
      <c r="C23" s="18" t="s">
        <v>31</v>
      </c>
      <c r="D23" s="19">
        <f t="shared" ca="1" si="0"/>
        <v>887936372</v>
      </c>
      <c r="E23" s="20">
        <f t="shared" ca="1" si="3"/>
        <v>71</v>
      </c>
      <c r="F23" s="20">
        <f t="shared" ca="1" si="2"/>
        <v>96</v>
      </c>
      <c r="G23" s="20">
        <f t="shared" ca="1" si="4"/>
        <v>96</v>
      </c>
      <c r="H23" s="20">
        <f t="shared" ca="1" si="5"/>
        <v>84</v>
      </c>
      <c r="I23" s="20">
        <f ca="1">AVERAGE('תרגילון 2'!$E15:$H15)</f>
        <v>95.75</v>
      </c>
      <c r="J23" s="21" t="str">
        <f ca="1">IF('תרגילון 2'!$I8&gt;90, "v", "")</f>
        <v/>
      </c>
    </row>
    <row r="24" spans="3:10" ht="15.75" thickBot="1" x14ac:dyDescent="0.3">
      <c r="C24" s="22" t="s">
        <v>38</v>
      </c>
      <c r="D24" s="23">
        <f t="shared" ca="1" si="0"/>
        <v>784187756</v>
      </c>
      <c r="E24" s="24">
        <f t="shared" ca="1" si="3"/>
        <v>81</v>
      </c>
      <c r="F24" s="24">
        <f t="shared" ca="1" si="2"/>
        <v>83</v>
      </c>
      <c r="G24" s="24">
        <f t="shared" ca="1" si="4"/>
        <v>72</v>
      </c>
      <c r="H24" s="24">
        <f t="shared" ca="1" si="5"/>
        <v>81</v>
      </c>
      <c r="I24" s="25">
        <f ca="1">AVERAGE('תרגילון 2'!$E17:$H17)</f>
        <v>84.25</v>
      </c>
      <c r="J24" s="2" t="str">
        <f ca="1">IF('תרגילון 2'!$I7&gt;90, "v", "")</f>
        <v/>
      </c>
    </row>
    <row r="25" spans="3:10" ht="15.75" thickTop="1" x14ac:dyDescent="0.25">
      <c r="D25" s="6" t="s">
        <v>42</v>
      </c>
      <c r="E25" s="12">
        <f ca="1">AVERAGE('תרגילון 2'!$E$6:$E$24)</f>
        <v>83</v>
      </c>
      <c r="F25" s="12">
        <f ca="1">AVERAGE('תרגילון 2'!$F$6:$F$24)</f>
        <v>86.611111111111114</v>
      </c>
      <c r="G25" s="12">
        <f ca="1">AVERAGE('תרגילון 2'!$G$6:$G$24)</f>
        <v>87.5</v>
      </c>
      <c r="H25" s="13">
        <f ca="1">AVERAGE('תרגילון 2'!$H$6:$H$24)</f>
        <v>85.17647058823529</v>
      </c>
    </row>
    <row r="26" spans="3:10" x14ac:dyDescent="0.25">
      <c r="D26" s="7" t="s">
        <v>43</v>
      </c>
      <c r="E26" s="5">
        <f ca="1">MAX('תרגילון 2'!$E$6:$E$24)</f>
        <v>100</v>
      </c>
      <c r="F26" s="5">
        <f ca="1">MAX('תרגילון 2'!$F$6:$F$24)</f>
        <v>98</v>
      </c>
      <c r="G26" s="5">
        <f ca="1">MAX('תרגילון 2'!$G$6:$G$24)</f>
        <v>100</v>
      </c>
      <c r="H26" s="8">
        <f ca="1">MAX('תרגילון 2'!$H$6:$H$24)</f>
        <v>99</v>
      </c>
    </row>
    <row r="27" spans="3:10" x14ac:dyDescent="0.25">
      <c r="D27" s="7" t="s">
        <v>44</v>
      </c>
      <c r="E27" s="5">
        <f ca="1">MIN('תרגילון 2'!$E$6:$E$24)</f>
        <v>69</v>
      </c>
      <c r="F27" s="5">
        <f ca="1">MIN('תרגילון 2'!$F$6:$F$24)</f>
        <v>70</v>
      </c>
      <c r="G27" s="5">
        <f ca="1">MIN('תרגילון 2'!$G$6:$G$24)</f>
        <v>72</v>
      </c>
      <c r="H27" s="8">
        <f ca="1">MIN('תרגילון 2'!$H$6:$H$24)</f>
        <v>70</v>
      </c>
    </row>
    <row r="28" spans="3:10" x14ac:dyDescent="0.25">
      <c r="D28" s="7" t="s">
        <v>45</v>
      </c>
      <c r="E28" s="5">
        <f ca="1">COUNT('תרגילון 2'!$E$6:$E$24)</f>
        <v>18</v>
      </c>
      <c r="F28" s="5">
        <f ca="1">COUNT('תרגילון 2'!$F$6:$F$24)</f>
        <v>18</v>
      </c>
      <c r="G28" s="5">
        <f ca="1">COUNT('תרגילון 2'!$G$6:$G$24)</f>
        <v>18</v>
      </c>
      <c r="H28" s="8">
        <f ca="1">COUNT('תרגילון 2'!$H$6:$H$24)</f>
        <v>17</v>
      </c>
    </row>
    <row r="29" spans="3:10" ht="15.75" thickBot="1" x14ac:dyDescent="0.3">
      <c r="D29" s="9" t="s">
        <v>46</v>
      </c>
      <c r="E29" s="10">
        <f ca="1">COUNTIF('תרגילון 2'!$E$6:$E$24,"&lt;80")</f>
        <v>7</v>
      </c>
      <c r="F29" s="10">
        <f ca="1">COUNTIF('תרגילון 2'!$F$6:$F$24,"&lt;80")</f>
        <v>4</v>
      </c>
      <c r="G29" s="10">
        <f ca="1">COUNTIF('תרגילון 2'!$G$6:$G$24,"&lt;80")</f>
        <v>3</v>
      </c>
      <c r="H29" s="11">
        <f ca="1">COUNTIF('תרגילון 2'!$H$6:$H$24,"&lt;80")</f>
        <v>5</v>
      </c>
    </row>
    <row r="30" spans="3:10" ht="15.75" thickTop="1" x14ac:dyDescent="0.25"/>
  </sheetData>
  <sortState xmlns:xlrd2="http://schemas.microsoft.com/office/spreadsheetml/2017/richdata2" ref="I6:I24">
    <sortCondition descending="1" ref="I6"/>
  </sortState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מבחן</vt:lpstr>
      <vt:lpstr>תרגילון</vt:lpstr>
      <vt:lpstr>תרגילון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Afeka</dc:creator>
  <cp:lastModifiedBy>Elazar</cp:lastModifiedBy>
  <dcterms:created xsi:type="dcterms:W3CDTF">2018-12-17T12:51:11Z</dcterms:created>
  <dcterms:modified xsi:type="dcterms:W3CDTF">2020-09-19T16:34:49Z</dcterms:modified>
</cp:coreProperties>
</file>