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13_ncr:1_{8402ED1A-0064-4779-A73F-E0ACA2AE631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2020" sheetId="1" r:id="rId1"/>
    <sheet name="Hoja2" sheetId="2" r:id="rId2"/>
    <sheet name="Hoja3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3" i="1" l="1"/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BE56" i="1"/>
  <c r="BF56" i="1" s="1"/>
  <c r="BC57" i="1"/>
  <c r="BC56" i="1"/>
  <c r="AZ57" i="1"/>
  <c r="AZ56" i="1"/>
  <c r="AW57" i="1"/>
  <c r="AW56" i="1"/>
  <c r="AT57" i="1"/>
  <c r="AT56" i="1"/>
  <c r="AQ57" i="1"/>
  <c r="AQ56" i="1"/>
  <c r="AN57" i="1"/>
  <c r="AN56" i="1"/>
  <c r="AK57" i="1"/>
  <c r="AK56" i="1"/>
  <c r="AH57" i="1"/>
  <c r="AH56" i="1"/>
  <c r="AE57" i="1"/>
  <c r="AE56" i="1"/>
  <c r="AB57" i="1"/>
  <c r="AB56" i="1"/>
  <c r="Y57" i="1"/>
  <c r="Y56" i="1"/>
  <c r="V57" i="1"/>
  <c r="V56" i="1"/>
  <c r="M56" i="1"/>
  <c r="J56" i="1"/>
  <c r="G56" i="1"/>
  <c r="D56" i="1"/>
  <c r="T53" i="1" l="1"/>
  <c r="Q53" i="1"/>
  <c r="Y32" i="1" l="1"/>
  <c r="AZ6" i="1" l="1"/>
  <c r="AZ7" i="1"/>
  <c r="AZ8" i="1"/>
  <c r="AZ9" i="1"/>
  <c r="AZ10" i="1"/>
  <c r="AZ11" i="1"/>
  <c r="AZ12" i="1"/>
  <c r="AZ5" i="1"/>
  <c r="AW6" i="1"/>
  <c r="AW7" i="1"/>
  <c r="AW8" i="1"/>
  <c r="AW9" i="1"/>
  <c r="AW10" i="1"/>
  <c r="AW11" i="1"/>
  <c r="AW12" i="1"/>
  <c r="AW5" i="1"/>
  <c r="AT6" i="1"/>
  <c r="AT5" i="1"/>
  <c r="AQ5" i="1"/>
  <c r="AT7" i="1"/>
  <c r="AT8" i="1"/>
  <c r="AT9" i="1"/>
  <c r="AT10" i="1"/>
  <c r="AT11" i="1"/>
  <c r="AT12" i="1"/>
  <c r="AK46" i="1" l="1"/>
  <c r="BE36" i="1" l="1"/>
  <c r="BF36" i="1" s="1"/>
  <c r="BE6" i="1" l="1"/>
  <c r="BF6" i="1" s="1"/>
  <c r="BE7" i="1"/>
  <c r="BF7" i="1" s="1"/>
  <c r="BE8" i="1"/>
  <c r="BF8" i="1" s="1"/>
  <c r="BE9" i="1"/>
  <c r="BF9" i="1" s="1"/>
  <c r="BE10" i="1"/>
  <c r="BF10" i="1" s="1"/>
  <c r="BE11" i="1"/>
  <c r="BF11" i="1" s="1"/>
  <c r="BE12" i="1"/>
  <c r="BF12" i="1" s="1"/>
  <c r="BE13" i="1"/>
  <c r="BF13" i="1" s="1"/>
  <c r="BE14" i="1"/>
  <c r="BF14" i="1" s="1"/>
  <c r="BE15" i="1"/>
  <c r="BF15" i="1" s="1"/>
  <c r="BE16" i="1"/>
  <c r="BF16" i="1" s="1"/>
  <c r="BE17" i="1"/>
  <c r="BF17" i="1" s="1"/>
  <c r="BE18" i="1"/>
  <c r="BF18" i="1" s="1"/>
  <c r="BE19" i="1"/>
  <c r="BF19" i="1" s="1"/>
  <c r="BE20" i="1"/>
  <c r="BF20" i="1" s="1"/>
  <c r="BE21" i="1"/>
  <c r="BF21" i="1" s="1"/>
  <c r="BE22" i="1"/>
  <c r="BF22" i="1" s="1"/>
  <c r="BE23" i="1"/>
  <c r="BF23" i="1" s="1"/>
  <c r="BE24" i="1"/>
  <c r="BF24" i="1" s="1"/>
  <c r="BE25" i="1"/>
  <c r="BF25" i="1" s="1"/>
  <c r="BE26" i="1"/>
  <c r="BF26" i="1" s="1"/>
  <c r="BE27" i="1"/>
  <c r="BF27" i="1" s="1"/>
  <c r="BE28" i="1"/>
  <c r="BF28" i="1" s="1"/>
  <c r="BE29" i="1"/>
  <c r="BF29" i="1" s="1"/>
  <c r="BE30" i="1"/>
  <c r="BF30" i="1" s="1"/>
  <c r="BE31" i="1"/>
  <c r="BF31" i="1" s="1"/>
  <c r="BE32" i="1"/>
  <c r="BF32" i="1" s="1"/>
  <c r="BE33" i="1"/>
  <c r="BF33" i="1" s="1"/>
  <c r="BE34" i="1"/>
  <c r="BF34" i="1" s="1"/>
  <c r="BE35" i="1"/>
  <c r="BF35" i="1" s="1"/>
  <c r="BE37" i="1"/>
  <c r="BF37" i="1" s="1"/>
  <c r="BE38" i="1"/>
  <c r="BF38" i="1" s="1"/>
  <c r="BE39" i="1"/>
  <c r="BF39" i="1" s="1"/>
  <c r="BE40" i="1"/>
  <c r="BF40" i="1" s="1"/>
  <c r="BE41" i="1"/>
  <c r="BF41" i="1" s="1"/>
  <c r="BE42" i="1"/>
  <c r="BF42" i="1" s="1"/>
  <c r="BE43" i="1"/>
  <c r="BF43" i="1" s="1"/>
  <c r="BE44" i="1"/>
  <c r="BF44" i="1" s="1"/>
  <c r="BE45" i="1"/>
  <c r="BF45" i="1" s="1"/>
  <c r="BE46" i="1"/>
  <c r="BF46" i="1" s="1"/>
  <c r="BE47" i="1"/>
  <c r="BF47" i="1" s="1"/>
  <c r="BE48" i="1"/>
  <c r="BF48" i="1" s="1"/>
  <c r="BE49" i="1"/>
  <c r="BF49" i="1" s="1"/>
  <c r="BE50" i="1"/>
  <c r="BF50" i="1" s="1"/>
  <c r="BE51" i="1"/>
  <c r="BF51" i="1" s="1"/>
  <c r="BE52" i="1"/>
  <c r="BF52" i="1" s="1"/>
  <c r="BE53" i="1"/>
  <c r="BF53" i="1" s="1"/>
  <c r="BE54" i="1"/>
  <c r="BF54" i="1" s="1"/>
  <c r="BE55" i="1"/>
  <c r="BF55" i="1" s="1"/>
  <c r="BE57" i="1"/>
  <c r="BE5" i="1"/>
  <c r="BF5" i="1" s="1"/>
  <c r="BF57" i="1" l="1"/>
  <c r="AQ55" i="1"/>
  <c r="AN55" i="1"/>
  <c r="AK55" i="1"/>
  <c r="AH55" i="1"/>
  <c r="AQ54" i="1"/>
  <c r="AN54" i="1"/>
  <c r="AK54" i="1"/>
  <c r="AH54" i="1"/>
  <c r="AQ53" i="1"/>
  <c r="AR53" i="1" s="1"/>
  <c r="AN53" i="1"/>
  <c r="AO53" i="1" s="1"/>
  <c r="AK53" i="1"/>
  <c r="AL53" i="1" s="1"/>
  <c r="AH53" i="1"/>
  <c r="AI53" i="1" s="1"/>
  <c r="AQ52" i="1"/>
  <c r="AN52" i="1"/>
  <c r="AK52" i="1"/>
  <c r="AH52" i="1"/>
  <c r="AQ51" i="1"/>
  <c r="AN51" i="1"/>
  <c r="AK51" i="1"/>
  <c r="AH51" i="1"/>
  <c r="AQ50" i="1"/>
  <c r="AN50" i="1"/>
  <c r="AK50" i="1"/>
  <c r="AH50" i="1"/>
  <c r="AQ49" i="1"/>
  <c r="AN49" i="1"/>
  <c r="AK49" i="1"/>
  <c r="AH49" i="1"/>
  <c r="AQ48" i="1"/>
  <c r="AN48" i="1"/>
  <c r="AK48" i="1"/>
  <c r="AH48" i="1"/>
  <c r="AQ47" i="1"/>
  <c r="AN47" i="1"/>
  <c r="AK47" i="1"/>
  <c r="AH47" i="1"/>
  <c r="AQ46" i="1"/>
  <c r="AN46" i="1"/>
  <c r="AH46" i="1"/>
  <c r="AQ45" i="1"/>
  <c r="AN45" i="1"/>
  <c r="AK45" i="1"/>
  <c r="AH45" i="1"/>
  <c r="AQ44" i="1"/>
  <c r="AN44" i="1"/>
  <c r="AK44" i="1"/>
  <c r="AH44" i="1"/>
  <c r="AQ43" i="1"/>
  <c r="AN43" i="1"/>
  <c r="AK43" i="1"/>
  <c r="AH43" i="1"/>
  <c r="AQ42" i="1"/>
  <c r="AN42" i="1"/>
  <c r="AK42" i="1"/>
  <c r="AH42" i="1"/>
  <c r="AQ41" i="1"/>
  <c r="AN41" i="1"/>
  <c r="AK41" i="1"/>
  <c r="AH41" i="1"/>
  <c r="AQ40" i="1"/>
  <c r="AN40" i="1"/>
  <c r="AK40" i="1"/>
  <c r="AH40" i="1"/>
  <c r="AQ39" i="1"/>
  <c r="AN39" i="1"/>
  <c r="AK39" i="1"/>
  <c r="AH39" i="1"/>
  <c r="AQ38" i="1"/>
  <c r="AN38" i="1"/>
  <c r="AK38" i="1"/>
  <c r="AH38" i="1"/>
  <c r="AQ37" i="1"/>
  <c r="AN37" i="1"/>
  <c r="AK37" i="1"/>
  <c r="AH37" i="1"/>
  <c r="AQ36" i="1"/>
  <c r="AN36" i="1"/>
  <c r="AK36" i="1"/>
  <c r="AH36" i="1"/>
  <c r="AQ35" i="1"/>
  <c r="AN35" i="1"/>
  <c r="AK35" i="1"/>
  <c r="AH35" i="1"/>
  <c r="AQ34" i="1"/>
  <c r="AN34" i="1"/>
  <c r="AK34" i="1"/>
  <c r="AH34" i="1"/>
  <c r="AQ33" i="1"/>
  <c r="AN33" i="1"/>
  <c r="AK33" i="1"/>
  <c r="AH33" i="1"/>
  <c r="AQ32" i="1"/>
  <c r="AN32" i="1"/>
  <c r="AK32" i="1"/>
  <c r="AH32" i="1"/>
  <c r="AQ31" i="1"/>
  <c r="AN31" i="1"/>
  <c r="AK31" i="1"/>
  <c r="AH31" i="1"/>
  <c r="AQ30" i="1"/>
  <c r="AN30" i="1"/>
  <c r="AK30" i="1"/>
  <c r="AH30" i="1"/>
  <c r="AQ29" i="1"/>
  <c r="AN29" i="1"/>
  <c r="AK29" i="1"/>
  <c r="AH29" i="1"/>
  <c r="AQ28" i="1"/>
  <c r="AN28" i="1"/>
  <c r="AK28" i="1"/>
  <c r="AH28" i="1"/>
  <c r="AQ27" i="1"/>
  <c r="AN27" i="1"/>
  <c r="AK27" i="1"/>
  <c r="AH27" i="1"/>
  <c r="AQ26" i="1"/>
  <c r="AN26" i="1"/>
  <c r="AK26" i="1"/>
  <c r="AH26" i="1"/>
  <c r="AQ25" i="1"/>
  <c r="AN25" i="1"/>
  <c r="AK25" i="1"/>
  <c r="AH25" i="1"/>
  <c r="AQ24" i="1"/>
  <c r="AN24" i="1"/>
  <c r="AK24" i="1"/>
  <c r="AH24" i="1"/>
  <c r="AQ23" i="1"/>
  <c r="AN23" i="1"/>
  <c r="AK23" i="1"/>
  <c r="AH23" i="1"/>
  <c r="AQ22" i="1"/>
  <c r="AN22" i="1"/>
  <c r="AK22" i="1"/>
  <c r="AH22" i="1"/>
  <c r="AQ21" i="1"/>
  <c r="AN21" i="1"/>
  <c r="AK21" i="1"/>
  <c r="AH21" i="1"/>
  <c r="AQ20" i="1"/>
  <c r="AN20" i="1"/>
  <c r="AK20" i="1"/>
  <c r="AH20" i="1"/>
  <c r="AQ19" i="1"/>
  <c r="AN19" i="1"/>
  <c r="AK19" i="1"/>
  <c r="AH19" i="1"/>
  <c r="AQ18" i="1"/>
  <c r="AN18" i="1"/>
  <c r="AK18" i="1"/>
  <c r="AH18" i="1"/>
  <c r="AQ17" i="1"/>
  <c r="AN17" i="1"/>
  <c r="AK17" i="1"/>
  <c r="AH17" i="1"/>
  <c r="AQ16" i="1"/>
  <c r="AN16" i="1"/>
  <c r="AK16" i="1"/>
  <c r="AH16" i="1"/>
  <c r="AQ15" i="1"/>
  <c r="AN15" i="1"/>
  <c r="AK15" i="1"/>
  <c r="AH15" i="1"/>
  <c r="AQ14" i="1"/>
  <c r="AN14" i="1"/>
  <c r="AK14" i="1"/>
  <c r="AH14" i="1"/>
  <c r="AQ13" i="1"/>
  <c r="AN13" i="1"/>
  <c r="AK13" i="1"/>
  <c r="AH13" i="1"/>
  <c r="AQ12" i="1"/>
  <c r="AN12" i="1"/>
  <c r="AK12" i="1"/>
  <c r="AH12" i="1"/>
  <c r="AQ11" i="1"/>
  <c r="AN11" i="1"/>
  <c r="AK11" i="1"/>
  <c r="AH11" i="1"/>
  <c r="AQ10" i="1"/>
  <c r="AN10" i="1"/>
  <c r="AK10" i="1"/>
  <c r="AH10" i="1"/>
  <c r="AQ9" i="1"/>
  <c r="AN9" i="1"/>
  <c r="AK9" i="1"/>
  <c r="AH9" i="1"/>
  <c r="AQ8" i="1"/>
  <c r="AN8" i="1"/>
  <c r="AK8" i="1"/>
  <c r="AH8" i="1"/>
  <c r="AQ7" i="1"/>
  <c r="AN7" i="1"/>
  <c r="AK7" i="1"/>
  <c r="AH7" i="1"/>
  <c r="AQ6" i="1"/>
  <c r="AN6" i="1"/>
  <c r="AK6" i="1"/>
  <c r="AH6" i="1"/>
  <c r="AN5" i="1"/>
  <c r="AK5" i="1"/>
  <c r="AH5" i="1"/>
  <c r="AR21" i="1" l="1"/>
  <c r="AR9" i="1"/>
  <c r="AO21" i="1"/>
  <c r="AL29" i="1"/>
  <c r="AI13" i="1"/>
  <c r="AO17" i="1"/>
  <c r="AI33" i="1"/>
  <c r="AR33" i="1"/>
  <c r="AO13" i="1"/>
  <c r="AO25" i="1"/>
  <c r="AL45" i="1"/>
  <c r="AI9" i="1"/>
  <c r="AR29" i="1"/>
  <c r="AL5" i="1"/>
  <c r="AO49" i="1"/>
  <c r="AI21" i="1"/>
  <c r="AR25" i="1"/>
  <c r="AR45" i="1"/>
  <c r="AI45" i="1"/>
  <c r="AI41" i="1"/>
  <c r="AO37" i="1"/>
  <c r="AL9" i="1"/>
  <c r="AR17" i="1"/>
  <c r="AI29" i="1"/>
  <c r="AO41" i="1"/>
  <c r="AR49" i="1"/>
  <c r="AO45" i="1"/>
  <c r="AO9" i="1"/>
  <c r="AI25" i="1"/>
  <c r="AR41" i="1"/>
  <c r="AO5" i="1"/>
  <c r="AR13" i="1"/>
  <c r="AL17" i="1"/>
  <c r="AL25" i="1"/>
  <c r="AO33" i="1"/>
  <c r="AI49" i="1"/>
  <c r="AI5" i="1"/>
  <c r="AL13" i="1"/>
  <c r="AR5" i="1"/>
  <c r="AI17" i="1"/>
  <c r="AL21" i="1"/>
  <c r="AO29" i="1"/>
  <c r="AR37" i="1"/>
  <c r="AL41" i="1"/>
  <c r="AL49" i="1"/>
  <c r="AL33" i="1"/>
  <c r="AL37" i="1"/>
  <c r="AI37" i="1"/>
  <c r="V30" i="1"/>
  <c r="AB16" i="1" l="1"/>
  <c r="AE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F53" i="1" s="1"/>
  <c r="AE54" i="1"/>
  <c r="AE55" i="1"/>
  <c r="AE5" i="1"/>
  <c r="AB6" i="1"/>
  <c r="AB7" i="1"/>
  <c r="AB8" i="1"/>
  <c r="AB9" i="1"/>
  <c r="AB10" i="1"/>
  <c r="AB11" i="1"/>
  <c r="AB12" i="1"/>
  <c r="AB13" i="1"/>
  <c r="AB14" i="1"/>
  <c r="AB15" i="1"/>
  <c r="AB17" i="1"/>
  <c r="AB18" i="1"/>
  <c r="AB19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W53" i="1" s="1"/>
  <c r="V54" i="1"/>
  <c r="V55" i="1"/>
  <c r="V6" i="1"/>
  <c r="V7" i="1"/>
  <c r="V8" i="1"/>
  <c r="V9" i="1"/>
  <c r="V10" i="1"/>
  <c r="V11" i="1"/>
  <c r="V12" i="1"/>
  <c r="V13" i="1"/>
  <c r="V14" i="1"/>
  <c r="V5" i="1"/>
  <c r="M5" i="1"/>
  <c r="Z53" i="1" l="1"/>
  <c r="AC53" i="1"/>
  <c r="T41" i="1"/>
  <c r="J9" i="1"/>
  <c r="AZ16" i="1" l="1"/>
  <c r="D5" i="1" l="1"/>
  <c r="G5" i="1"/>
  <c r="J5" i="1"/>
  <c r="BC5" i="1"/>
  <c r="D6" i="1"/>
  <c r="G6" i="1"/>
  <c r="J6" i="1"/>
  <c r="M6" i="1"/>
  <c r="BC6" i="1"/>
  <c r="D7" i="1"/>
  <c r="G7" i="1"/>
  <c r="J7" i="1"/>
  <c r="M7" i="1"/>
  <c r="BC7" i="1"/>
  <c r="D8" i="1"/>
  <c r="G8" i="1"/>
  <c r="J8" i="1"/>
  <c r="M8" i="1"/>
  <c r="BC8" i="1"/>
  <c r="D9" i="1"/>
  <c r="G9" i="1"/>
  <c r="M9" i="1"/>
  <c r="BC9" i="1"/>
  <c r="D10" i="1"/>
  <c r="G10" i="1"/>
  <c r="J10" i="1"/>
  <c r="M10" i="1"/>
  <c r="BC10" i="1"/>
  <c r="D11" i="1"/>
  <c r="G11" i="1"/>
  <c r="J11" i="1"/>
  <c r="M11" i="1"/>
  <c r="BC11" i="1"/>
  <c r="D12" i="1"/>
  <c r="G12" i="1"/>
  <c r="J12" i="1"/>
  <c r="M12" i="1"/>
  <c r="BC12" i="1"/>
  <c r="D13" i="1"/>
  <c r="G13" i="1"/>
  <c r="J13" i="1"/>
  <c r="M13" i="1"/>
  <c r="AT13" i="1"/>
  <c r="AW13" i="1"/>
  <c r="AZ13" i="1"/>
  <c r="BC13" i="1"/>
  <c r="D14" i="1"/>
  <c r="G14" i="1"/>
  <c r="J14" i="1"/>
  <c r="M14" i="1"/>
  <c r="AT14" i="1"/>
  <c r="AW14" i="1"/>
  <c r="AZ14" i="1"/>
  <c r="BC14" i="1"/>
  <c r="D15" i="1"/>
  <c r="G15" i="1"/>
  <c r="J15" i="1"/>
  <c r="M15" i="1"/>
  <c r="AT15" i="1"/>
  <c r="AW15" i="1"/>
  <c r="AZ15" i="1"/>
  <c r="BC15" i="1"/>
  <c r="D16" i="1"/>
  <c r="G16" i="1"/>
  <c r="J16" i="1"/>
  <c r="M16" i="1"/>
  <c r="AT16" i="1"/>
  <c r="AW16" i="1"/>
  <c r="BC16" i="1"/>
  <c r="D17" i="1"/>
  <c r="G17" i="1"/>
  <c r="J17" i="1"/>
  <c r="M17" i="1"/>
  <c r="AT17" i="1"/>
  <c r="AW17" i="1"/>
  <c r="AZ17" i="1"/>
  <c r="BC17" i="1"/>
  <c r="D18" i="1"/>
  <c r="G18" i="1"/>
  <c r="J18" i="1"/>
  <c r="M18" i="1"/>
  <c r="AT18" i="1"/>
  <c r="AW18" i="1"/>
  <c r="AZ18" i="1"/>
  <c r="BC18" i="1"/>
  <c r="D19" i="1"/>
  <c r="G19" i="1"/>
  <c r="J19" i="1"/>
  <c r="M19" i="1"/>
  <c r="AT19" i="1"/>
  <c r="AW19" i="1"/>
  <c r="AZ19" i="1"/>
  <c r="BC19" i="1"/>
  <c r="D20" i="1"/>
  <c r="G20" i="1"/>
  <c r="J20" i="1"/>
  <c r="M20" i="1"/>
  <c r="AT20" i="1"/>
  <c r="AW20" i="1"/>
  <c r="AZ20" i="1"/>
  <c r="BC20" i="1"/>
  <c r="D21" i="1"/>
  <c r="G21" i="1"/>
  <c r="J21" i="1"/>
  <c r="M21" i="1"/>
  <c r="AT21" i="1"/>
  <c r="AW21" i="1"/>
  <c r="AZ21" i="1"/>
  <c r="BC21" i="1"/>
  <c r="D22" i="1"/>
  <c r="G22" i="1"/>
  <c r="J22" i="1"/>
  <c r="M22" i="1"/>
  <c r="AT22" i="1"/>
  <c r="AW22" i="1"/>
  <c r="AZ22" i="1"/>
  <c r="BC22" i="1"/>
  <c r="D23" i="1"/>
  <c r="G23" i="1"/>
  <c r="J23" i="1"/>
  <c r="M23" i="1"/>
  <c r="AT23" i="1"/>
  <c r="AW23" i="1"/>
  <c r="AZ23" i="1"/>
  <c r="BC23" i="1"/>
  <c r="D24" i="1"/>
  <c r="G24" i="1"/>
  <c r="J24" i="1"/>
  <c r="M24" i="1"/>
  <c r="AT24" i="1"/>
  <c r="AW24" i="1"/>
  <c r="AZ24" i="1"/>
  <c r="BC24" i="1"/>
  <c r="D25" i="1"/>
  <c r="G25" i="1"/>
  <c r="J25" i="1"/>
  <c r="M25" i="1"/>
  <c r="AT25" i="1"/>
  <c r="AW25" i="1"/>
  <c r="AZ25" i="1"/>
  <c r="BC25" i="1"/>
  <c r="D26" i="1"/>
  <c r="G26" i="1"/>
  <c r="J26" i="1"/>
  <c r="M26" i="1"/>
  <c r="AT26" i="1"/>
  <c r="AW26" i="1"/>
  <c r="AZ26" i="1"/>
  <c r="BC26" i="1"/>
  <c r="D27" i="1"/>
  <c r="G27" i="1"/>
  <c r="J27" i="1"/>
  <c r="M27" i="1"/>
  <c r="AT27" i="1"/>
  <c r="AW27" i="1"/>
  <c r="AZ27" i="1"/>
  <c r="BC27" i="1"/>
  <c r="D28" i="1"/>
  <c r="G28" i="1"/>
  <c r="J28" i="1"/>
  <c r="M28" i="1"/>
  <c r="AT28" i="1"/>
  <c r="AW28" i="1"/>
  <c r="AZ28" i="1"/>
  <c r="BC28" i="1"/>
  <c r="D29" i="1"/>
  <c r="G29" i="1"/>
  <c r="J29" i="1"/>
  <c r="M29" i="1"/>
  <c r="AT29" i="1"/>
  <c r="AW29" i="1"/>
  <c r="AZ29" i="1"/>
  <c r="BC29" i="1"/>
  <c r="D30" i="1"/>
  <c r="G30" i="1"/>
  <c r="J30" i="1"/>
  <c r="M30" i="1"/>
  <c r="AT30" i="1"/>
  <c r="AW30" i="1"/>
  <c r="AZ30" i="1"/>
  <c r="BC30" i="1"/>
  <c r="D31" i="1"/>
  <c r="G31" i="1"/>
  <c r="J31" i="1"/>
  <c r="M31" i="1"/>
  <c r="AT31" i="1"/>
  <c r="AW31" i="1"/>
  <c r="AZ31" i="1"/>
  <c r="BC31" i="1"/>
  <c r="D32" i="1"/>
  <c r="G32" i="1"/>
  <c r="J32" i="1"/>
  <c r="M32" i="1"/>
  <c r="AT32" i="1"/>
  <c r="AW32" i="1"/>
  <c r="AZ32" i="1"/>
  <c r="BC32" i="1"/>
  <c r="D33" i="1"/>
  <c r="G33" i="1"/>
  <c r="J33" i="1"/>
  <c r="M33" i="1"/>
  <c r="AT33" i="1"/>
  <c r="AW33" i="1"/>
  <c r="AZ33" i="1"/>
  <c r="BC33" i="1"/>
  <c r="D34" i="1"/>
  <c r="G34" i="1"/>
  <c r="J34" i="1"/>
  <c r="M34" i="1"/>
  <c r="AT34" i="1"/>
  <c r="AW34" i="1"/>
  <c r="AZ34" i="1"/>
  <c r="BC34" i="1"/>
  <c r="D35" i="1"/>
  <c r="G35" i="1"/>
  <c r="J35" i="1"/>
  <c r="M35" i="1"/>
  <c r="AT35" i="1"/>
  <c r="AW35" i="1"/>
  <c r="AZ35" i="1"/>
  <c r="BC35" i="1"/>
  <c r="D36" i="1"/>
  <c r="G36" i="1"/>
  <c r="J36" i="1"/>
  <c r="M36" i="1"/>
  <c r="AT36" i="1"/>
  <c r="AW36" i="1"/>
  <c r="AZ36" i="1"/>
  <c r="BC36" i="1"/>
  <c r="D37" i="1"/>
  <c r="G37" i="1"/>
  <c r="J37" i="1"/>
  <c r="M37" i="1"/>
  <c r="AT37" i="1"/>
  <c r="AW37" i="1"/>
  <c r="AZ37" i="1"/>
  <c r="BC37" i="1"/>
  <c r="D38" i="1"/>
  <c r="G38" i="1"/>
  <c r="J38" i="1"/>
  <c r="M38" i="1"/>
  <c r="AT38" i="1"/>
  <c r="AW38" i="1"/>
  <c r="AZ38" i="1"/>
  <c r="BC38" i="1"/>
  <c r="D39" i="1"/>
  <c r="G39" i="1"/>
  <c r="J39" i="1"/>
  <c r="M39" i="1"/>
  <c r="AT39" i="1"/>
  <c r="AW39" i="1"/>
  <c r="AZ39" i="1"/>
  <c r="BC39" i="1"/>
  <c r="D40" i="1"/>
  <c r="G40" i="1"/>
  <c r="J40" i="1"/>
  <c r="M40" i="1"/>
  <c r="AT40" i="1"/>
  <c r="AW40" i="1"/>
  <c r="AZ40" i="1"/>
  <c r="BC40" i="1"/>
  <c r="D41" i="1"/>
  <c r="G41" i="1"/>
  <c r="J41" i="1"/>
  <c r="M41" i="1"/>
  <c r="AT41" i="1"/>
  <c r="AW41" i="1"/>
  <c r="AZ41" i="1"/>
  <c r="BC41" i="1"/>
  <c r="D42" i="1"/>
  <c r="G42" i="1"/>
  <c r="J42" i="1"/>
  <c r="M42" i="1"/>
  <c r="AT42" i="1"/>
  <c r="AW42" i="1"/>
  <c r="AZ42" i="1"/>
  <c r="BC42" i="1"/>
  <c r="D43" i="1"/>
  <c r="G43" i="1"/>
  <c r="J43" i="1"/>
  <c r="M43" i="1"/>
  <c r="AT43" i="1"/>
  <c r="AW43" i="1"/>
  <c r="AZ43" i="1"/>
  <c r="BC43" i="1"/>
  <c r="D44" i="1"/>
  <c r="G44" i="1"/>
  <c r="J44" i="1"/>
  <c r="M44" i="1"/>
  <c r="AT44" i="1"/>
  <c r="AW44" i="1"/>
  <c r="AZ44" i="1"/>
  <c r="BC44" i="1"/>
  <c r="D45" i="1"/>
  <c r="G45" i="1"/>
  <c r="J45" i="1"/>
  <c r="M45" i="1"/>
  <c r="AT45" i="1"/>
  <c r="AW45" i="1"/>
  <c r="AZ45" i="1"/>
  <c r="BC45" i="1"/>
  <c r="D46" i="1"/>
  <c r="G46" i="1"/>
  <c r="J46" i="1"/>
  <c r="M46" i="1"/>
  <c r="AT46" i="1"/>
  <c r="AW46" i="1"/>
  <c r="AZ46" i="1"/>
  <c r="BC46" i="1"/>
  <c r="D47" i="1"/>
  <c r="G47" i="1"/>
  <c r="J47" i="1"/>
  <c r="M47" i="1"/>
  <c r="AT47" i="1"/>
  <c r="AW47" i="1"/>
  <c r="AZ47" i="1"/>
  <c r="BC47" i="1"/>
  <c r="D48" i="1"/>
  <c r="G48" i="1"/>
  <c r="J48" i="1"/>
  <c r="M48" i="1"/>
  <c r="AT48" i="1"/>
  <c r="AW48" i="1"/>
  <c r="AZ48" i="1"/>
  <c r="BC48" i="1"/>
  <c r="D49" i="1"/>
  <c r="G49" i="1"/>
  <c r="J49" i="1"/>
  <c r="M49" i="1"/>
  <c r="AT49" i="1"/>
  <c r="AW49" i="1"/>
  <c r="AZ49" i="1"/>
  <c r="BC49" i="1"/>
  <c r="D50" i="1"/>
  <c r="G50" i="1"/>
  <c r="J50" i="1"/>
  <c r="M50" i="1"/>
  <c r="AT50" i="1"/>
  <c r="AW50" i="1"/>
  <c r="AZ50" i="1"/>
  <c r="BC50" i="1"/>
  <c r="D51" i="1"/>
  <c r="G51" i="1"/>
  <c r="J51" i="1"/>
  <c r="M51" i="1"/>
  <c r="AT51" i="1"/>
  <c r="AW51" i="1"/>
  <c r="AZ51" i="1"/>
  <c r="BC51" i="1"/>
  <c r="D52" i="1"/>
  <c r="G52" i="1"/>
  <c r="J52" i="1"/>
  <c r="M52" i="1"/>
  <c r="AT52" i="1"/>
  <c r="AW52" i="1"/>
  <c r="AZ52" i="1"/>
  <c r="BC52" i="1"/>
  <c r="D53" i="1"/>
  <c r="G53" i="1"/>
  <c r="J53" i="1"/>
  <c r="M53" i="1"/>
  <c r="AT53" i="1"/>
  <c r="AW53" i="1"/>
  <c r="AZ53" i="1"/>
  <c r="BC53" i="1"/>
  <c r="D54" i="1"/>
  <c r="G54" i="1"/>
  <c r="J54" i="1"/>
  <c r="M54" i="1"/>
  <c r="AT54" i="1"/>
  <c r="AW54" i="1"/>
  <c r="AZ54" i="1"/>
  <c r="BC54" i="1"/>
  <c r="D55" i="1"/>
  <c r="G55" i="1"/>
  <c r="J55" i="1"/>
  <c r="M55" i="1"/>
  <c r="AT55" i="1"/>
  <c r="AW55" i="1"/>
  <c r="AZ55" i="1"/>
  <c r="BC55" i="1"/>
  <c r="D57" i="1"/>
  <c r="E53" i="1" s="1"/>
  <c r="G57" i="1"/>
  <c r="H53" i="1" s="1"/>
  <c r="J57" i="1"/>
  <c r="K53" i="1" s="1"/>
  <c r="M57" i="1"/>
  <c r="N53" i="1" s="1"/>
  <c r="BA45" i="1" l="1"/>
  <c r="AX53" i="1"/>
  <c r="AU53" i="1"/>
  <c r="BA53" i="1"/>
  <c r="BD53" i="1"/>
  <c r="H41" i="1"/>
  <c r="H29" i="1"/>
  <c r="AC5" i="1"/>
  <c r="BA13" i="1"/>
  <c r="BD49" i="1"/>
  <c r="BD45" i="1"/>
  <c r="BD41" i="1"/>
  <c r="BD37" i="1"/>
  <c r="BD33" i="1"/>
  <c r="BD29" i="1"/>
  <c r="BD25" i="1"/>
  <c r="BD21" i="1"/>
  <c r="BD17" i="1"/>
  <c r="BD13" i="1"/>
  <c r="BD9" i="1"/>
  <c r="BD5" i="1"/>
  <c r="BA49" i="1"/>
  <c r="BA41" i="1"/>
  <c r="BA37" i="1"/>
  <c r="BA33" i="1"/>
  <c r="BA5" i="1"/>
  <c r="AX49" i="1"/>
  <c r="AX45" i="1"/>
  <c r="AX41" i="1"/>
  <c r="AX37" i="1"/>
  <c r="AX33" i="1"/>
  <c r="AX29" i="1"/>
  <c r="AX25" i="1"/>
  <c r="AX21" i="1"/>
  <c r="AX17" i="1"/>
  <c r="AX13" i="1"/>
  <c r="AX9" i="1"/>
  <c r="AX5" i="1"/>
  <c r="AU49" i="1"/>
  <c r="AU45" i="1"/>
  <c r="AU41" i="1"/>
  <c r="AU37" i="1"/>
  <c r="AU33" i="1"/>
  <c r="AU5" i="1"/>
  <c r="AF49" i="1"/>
  <c r="AF45" i="1"/>
  <c r="AF41" i="1"/>
  <c r="AF37" i="1"/>
  <c r="AF33" i="1"/>
  <c r="AF29" i="1"/>
  <c r="AF25" i="1"/>
  <c r="AF21" i="1"/>
  <c r="AF17" i="1"/>
  <c r="AF13" i="1"/>
  <c r="AF9" i="1"/>
  <c r="AF5" i="1"/>
  <c r="AC49" i="1"/>
  <c r="AC45" i="1"/>
  <c r="AC41" i="1"/>
  <c r="AC37" i="1"/>
  <c r="Z49" i="1"/>
  <c r="Z45" i="1"/>
  <c r="Z41" i="1"/>
  <c r="Z37" i="1"/>
  <c r="Z33" i="1"/>
  <c r="Z29" i="1"/>
  <c r="Z25" i="1"/>
  <c r="Z21" i="1"/>
  <c r="Z17" i="1"/>
  <c r="Z13" i="1"/>
  <c r="Z9" i="1"/>
  <c r="Z5" i="1"/>
  <c r="W49" i="1"/>
  <c r="W45" i="1"/>
  <c r="W41" i="1"/>
  <c r="W37" i="1"/>
  <c r="W5" i="1"/>
  <c r="T49" i="1"/>
  <c r="T45" i="1"/>
  <c r="T37" i="1"/>
  <c r="T33" i="1"/>
  <c r="T29" i="1"/>
  <c r="T25" i="1"/>
  <c r="T21" i="1"/>
  <c r="T17" i="1"/>
  <c r="T13" i="1"/>
  <c r="T9" i="1"/>
  <c r="T5" i="1"/>
  <c r="Q49" i="1"/>
  <c r="Q45" i="1"/>
  <c r="Q41" i="1"/>
  <c r="Q37" i="1"/>
  <c r="Q5" i="1"/>
  <c r="N49" i="1"/>
  <c r="N45" i="1"/>
  <c r="N41" i="1"/>
  <c r="N37" i="1"/>
  <c r="N33" i="1"/>
  <c r="N29" i="1"/>
  <c r="N25" i="1"/>
  <c r="N21" i="1"/>
  <c r="N17" i="1"/>
  <c r="N13" i="1"/>
  <c r="N9" i="1"/>
  <c r="N5" i="1"/>
  <c r="K49" i="1"/>
  <c r="K45" i="1"/>
  <c r="K41" i="1"/>
  <c r="K37" i="1"/>
  <c r="K5" i="1"/>
  <c r="H49" i="1"/>
  <c r="H45" i="1"/>
  <c r="H37" i="1"/>
  <c r="H33" i="1"/>
  <c r="H25" i="1"/>
  <c r="H21" i="1"/>
  <c r="H17" i="1"/>
  <c r="H13" i="1"/>
  <c r="H9" i="1"/>
  <c r="H5" i="1"/>
  <c r="E49" i="1"/>
  <c r="E45" i="1"/>
  <c r="E41" i="1"/>
  <c r="E37" i="1"/>
  <c r="E5" i="1"/>
  <c r="AC33" i="1"/>
  <c r="W33" i="1"/>
  <c r="Q33" i="1"/>
  <c r="K33" i="1"/>
  <c r="E33" i="1"/>
  <c r="BA29" i="1"/>
  <c r="AU29" i="1"/>
  <c r="AC29" i="1"/>
  <c r="W29" i="1"/>
  <c r="Q29" i="1"/>
  <c r="K29" i="1"/>
  <c r="E29" i="1"/>
  <c r="BA25" i="1"/>
  <c r="AU25" i="1"/>
  <c r="AC25" i="1"/>
  <c r="W25" i="1"/>
  <c r="Q25" i="1"/>
  <c r="K25" i="1"/>
  <c r="E25" i="1"/>
  <c r="BA21" i="1"/>
  <c r="AU21" i="1"/>
  <c r="AC21" i="1"/>
  <c r="W21" i="1"/>
  <c r="Q21" i="1"/>
  <c r="K21" i="1"/>
  <c r="E21" i="1"/>
  <c r="BA17" i="1"/>
  <c r="AU17" i="1"/>
  <c r="AC17" i="1"/>
  <c r="W17" i="1"/>
  <c r="Q17" i="1"/>
  <c r="K17" i="1"/>
  <c r="E17" i="1"/>
  <c r="AU13" i="1"/>
  <c r="AC13" i="1"/>
  <c r="W13" i="1"/>
  <c r="Q13" i="1"/>
  <c r="K13" i="1"/>
  <c r="E13" i="1"/>
  <c r="BA9" i="1"/>
  <c r="AU9" i="1"/>
  <c r="AC9" i="1"/>
  <c r="W9" i="1"/>
  <c r="Q9" i="1"/>
  <c r="K9" i="1"/>
  <c r="E9" i="1"/>
  <c r="Q3" i="3" l="1"/>
  <c r="Q16" i="3" l="1"/>
  <c r="Q5" i="3"/>
  <c r="Q6" i="3"/>
  <c r="Q7" i="3"/>
  <c r="Q8" i="3"/>
  <c r="Q10" i="3"/>
  <c r="Q11" i="3"/>
  <c r="Q12" i="3"/>
  <c r="Q13" i="3"/>
  <c r="Q14" i="3"/>
  <c r="Q15" i="3"/>
  <c r="Q4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Q9" i="3" l="1"/>
  <c r="O6" i="2" l="1"/>
  <c r="P6" i="2" s="1"/>
  <c r="O7" i="2"/>
  <c r="P7" i="2" s="1"/>
  <c r="O8" i="2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5" i="2"/>
  <c r="O3" i="2"/>
  <c r="L24" i="2"/>
  <c r="M24" i="2" s="1"/>
  <c r="I24" i="2"/>
  <c r="J24" i="2" s="1"/>
  <c r="F24" i="2"/>
  <c r="G24" i="2" s="1"/>
  <c r="C24" i="2"/>
  <c r="D24" i="2" s="1"/>
  <c r="M23" i="2"/>
  <c r="J23" i="2"/>
  <c r="G23" i="2"/>
  <c r="D23" i="2"/>
  <c r="M22" i="2"/>
  <c r="J22" i="2"/>
  <c r="G22" i="2"/>
  <c r="D22" i="2"/>
  <c r="M21" i="2"/>
  <c r="J21" i="2"/>
  <c r="G21" i="2"/>
  <c r="D21" i="2"/>
  <c r="M20" i="2"/>
  <c r="J20" i="2"/>
  <c r="G20" i="2"/>
  <c r="D20" i="2"/>
  <c r="M19" i="2"/>
  <c r="J19" i="2"/>
  <c r="G19" i="2"/>
  <c r="D19" i="2"/>
  <c r="M18" i="2"/>
  <c r="J18" i="2"/>
  <c r="G18" i="2"/>
  <c r="D18" i="2"/>
  <c r="M17" i="2"/>
  <c r="J17" i="2"/>
  <c r="G17" i="2"/>
  <c r="D17" i="2"/>
  <c r="M16" i="2"/>
  <c r="J16" i="2"/>
  <c r="G16" i="2"/>
  <c r="D16" i="2"/>
  <c r="M15" i="2"/>
  <c r="J15" i="2"/>
  <c r="G15" i="2"/>
  <c r="D15" i="2"/>
  <c r="M14" i="2"/>
  <c r="J14" i="2"/>
  <c r="G14" i="2"/>
  <c r="D14" i="2"/>
  <c r="M13" i="2"/>
  <c r="J13" i="2"/>
  <c r="G13" i="2"/>
  <c r="D13" i="2"/>
  <c r="M12" i="2"/>
  <c r="J12" i="2"/>
  <c r="G12" i="2"/>
  <c r="D12" i="2"/>
  <c r="M11" i="2"/>
  <c r="J11" i="2"/>
  <c r="G11" i="2"/>
  <c r="D11" i="2"/>
  <c r="M10" i="2"/>
  <c r="J10" i="2"/>
  <c r="G10" i="2"/>
  <c r="D10" i="2"/>
  <c r="M9" i="2"/>
  <c r="J9" i="2"/>
  <c r="G9" i="2"/>
  <c r="D9" i="2"/>
  <c r="P8" i="2"/>
  <c r="M8" i="2"/>
  <c r="J8" i="2"/>
  <c r="G8" i="2"/>
  <c r="D8" i="2"/>
  <c r="M7" i="2"/>
  <c r="J7" i="2"/>
  <c r="G7" i="2"/>
  <c r="D7" i="2"/>
  <c r="M6" i="2"/>
  <c r="J6" i="2"/>
  <c r="G6" i="2"/>
  <c r="D6" i="2"/>
  <c r="M5" i="2"/>
  <c r="J5" i="2"/>
  <c r="G5" i="2"/>
  <c r="D5" i="2"/>
  <c r="K20" i="2" l="1"/>
  <c r="K8" i="2"/>
  <c r="Q16" i="2"/>
  <c r="N20" i="2"/>
  <c r="Q20" i="2"/>
  <c r="N12" i="2"/>
  <c r="H16" i="2"/>
  <c r="N8" i="2"/>
  <c r="H12" i="2"/>
  <c r="E8" i="2"/>
  <c r="K16" i="2"/>
  <c r="E20" i="2"/>
  <c r="E16" i="2"/>
  <c r="H8" i="2"/>
  <c r="H20" i="2"/>
  <c r="N16" i="2"/>
  <c r="P5" i="2"/>
  <c r="Q5" i="2" s="1"/>
  <c r="O24" i="2"/>
  <c r="P24" i="2" s="1"/>
  <c r="N5" i="2"/>
  <c r="K5" i="2"/>
  <c r="H5" i="2"/>
  <c r="E5" i="2"/>
  <c r="E12" i="2"/>
  <c r="K12" i="2"/>
  <c r="Q8" i="2"/>
  <c r="Q12" i="2"/>
  <c r="BG5" i="1" l="1"/>
  <c r="BG53" i="1"/>
  <c r="BG49" i="1"/>
  <c r="BG45" i="1"/>
  <c r="BG41" i="1"/>
  <c r="BG37" i="1"/>
  <c r="BG33" i="1"/>
  <c r="BG29" i="1"/>
  <c r="BG25" i="1"/>
  <c r="BG21" i="1"/>
  <c r="BG17" i="1"/>
  <c r="BG13" i="1"/>
  <c r="BG9" i="1"/>
</calcChain>
</file>

<file path=xl/sharedStrings.xml><?xml version="1.0" encoding="utf-8"?>
<sst xmlns="http://schemas.openxmlformats.org/spreadsheetml/2006/main" count="66" uniqueCount="55">
  <si>
    <t>Color</t>
  </si>
  <si>
    <t>Lote # 1A</t>
  </si>
  <si>
    <t>Lote # 1B</t>
  </si>
  <si>
    <t>Lote # 1C</t>
  </si>
  <si>
    <t>Lote # 2</t>
  </si>
  <si>
    <t>Lote # 3</t>
  </si>
  <si>
    <t>Lote # 4</t>
  </si>
  <si>
    <t>Lote # 5</t>
  </si>
  <si>
    <t>Lote # 6</t>
  </si>
  <si>
    <t>Lote # 7</t>
  </si>
  <si>
    <t>Lote # 8</t>
  </si>
  <si>
    <t>TOTAL</t>
  </si>
  <si>
    <t>ENFUNDE POR SECTORES DEL 2016</t>
  </si>
  <si>
    <t>Lote # A</t>
  </si>
  <si>
    <t>HECTAREAS SECTOR 1</t>
  </si>
  <si>
    <t>HECTAREAS SECTOR 2</t>
  </si>
  <si>
    <t>Lote # B</t>
  </si>
  <si>
    <t>Lote # C</t>
  </si>
  <si>
    <t>Lote # D</t>
  </si>
  <si>
    <t>Sem</t>
  </si>
  <si>
    <t>HECTAREAS SECTOR 2 2017</t>
  </si>
  <si>
    <t>1A</t>
  </si>
  <si>
    <t>1B</t>
  </si>
  <si>
    <t>1C</t>
  </si>
  <si>
    <t>A</t>
  </si>
  <si>
    <t>B</t>
  </si>
  <si>
    <t>C</t>
  </si>
  <si>
    <t>D</t>
  </si>
  <si>
    <t>ENFUNDE 2017</t>
  </si>
  <si>
    <t>SEM</t>
  </si>
  <si>
    <t>COLOR</t>
  </si>
  <si>
    <t>PROMED</t>
  </si>
  <si>
    <t>TOTAL CAJA DE LA SEMANA 1 A LA 13</t>
  </si>
  <si>
    <t>CAJAS</t>
  </si>
  <si>
    <t>931 PALLETS</t>
  </si>
  <si>
    <t>PROMEDIO CAJAS SEMANALES</t>
  </si>
  <si>
    <t>71,6 PALLETS</t>
  </si>
  <si>
    <t>HECTAREAJE EN PRODUCCION</t>
  </si>
  <si>
    <t>70 HECTA</t>
  </si>
  <si>
    <t>CANTIDAD DE AGUA LLUVIA EN MILIMETROS POR SEMANA AÑO 2017</t>
  </si>
  <si>
    <t>SEMANA</t>
  </si>
  <si>
    <t>L</t>
  </si>
  <si>
    <t>M</t>
  </si>
  <si>
    <t>J</t>
  </si>
  <si>
    <t>V</t>
  </si>
  <si>
    <t>S</t>
  </si>
  <si>
    <t>TOTAL/SEM</t>
  </si>
  <si>
    <t>PROM/SEM</t>
  </si>
  <si>
    <t>RECTA VIEJA</t>
  </si>
  <si>
    <t>Lote # 9</t>
  </si>
  <si>
    <t>Lote # 10</t>
  </si>
  <si>
    <t>Lote # 11</t>
  </si>
  <si>
    <t>Lote # 12</t>
  </si>
  <si>
    <t>ENFUNDE POR SECTORES DEL 2020</t>
  </si>
  <si>
    <t>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</si>
</sst>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4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2" xfId="0" applyBorder="1"/>
    <xf numFmtId="0" fontId="0" fillId="9" borderId="0" xfId="0" applyFill="1"/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9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8" xfId="0" applyFont="1" applyBorder="1"/>
    <xf numFmtId="0" fontId="4" fillId="6" borderId="1" xfId="0" applyFont="1" applyFill="1" applyBorder="1"/>
    <xf numFmtId="0" fontId="0" fillId="10" borderId="1" xfId="0" applyFill="1" applyBorder="1"/>
    <xf numFmtId="0" fontId="0" fillId="12" borderId="1" xfId="0" applyFill="1" applyBorder="1"/>
    <xf numFmtId="0" fontId="0" fillId="9" borderId="5" xfId="0" applyFill="1" applyBorder="1" applyAlignment="1">
      <alignment horizontal="center"/>
    </xf>
    <xf numFmtId="0" fontId="0" fillId="0" borderId="9" xfId="0" applyBorder="1"/>
    <xf numFmtId="0" fontId="0" fillId="9" borderId="9" xfId="0" applyFill="1" applyBorder="1"/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3" borderId="5" xfId="0" applyFill="1" applyBorder="1"/>
    <xf numFmtId="0" fontId="0" fillId="0" borderId="0" xfId="0" applyBorder="1"/>
    <xf numFmtId="0" fontId="0" fillId="9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2"/>
  <sheetViews>
    <sheetView tabSelected="1" topLeftCell="A52" zoomScaleNormal="100" workbookViewId="0">
      <selection activeCell="D53" sqref="D53"/>
    </sheetView>
  </sheetViews>
  <sheetFormatPr baseColWidth="10" defaultColWidth="9.140625" defaultRowHeight="15" x14ac:dyDescent="0.25"/>
  <cols>
    <col min="1" max="1" width="4.85546875" bestFit="1" customWidth="1"/>
    <col min="2" max="2" width="9.85546875" customWidth="1"/>
    <col min="3" max="3" width="6.7109375" customWidth="1"/>
    <col min="4" max="4" width="5.85546875" customWidth="1"/>
    <col min="5" max="5" width="5.28515625" customWidth="1"/>
    <col min="6" max="7" width="6.42578125" customWidth="1"/>
    <col min="8" max="8" width="5.5703125" customWidth="1"/>
    <col min="9" max="9" width="6.28515625" customWidth="1"/>
    <col min="10" max="10" width="6.5703125" customWidth="1"/>
    <col min="11" max="11" width="5.42578125" customWidth="1"/>
    <col min="12" max="12" width="6.42578125" customWidth="1"/>
    <col min="13" max="14" width="5.7109375" customWidth="1"/>
    <col min="15" max="15" width="6.7109375" customWidth="1"/>
    <col min="16" max="16" width="6.140625" customWidth="1"/>
    <col min="17" max="17" width="5.7109375" customWidth="1"/>
    <col min="18" max="18" width="6.85546875" customWidth="1"/>
    <col min="19" max="19" width="6.7109375" customWidth="1"/>
    <col min="20" max="20" width="5.85546875" customWidth="1"/>
    <col min="21" max="22" width="6.42578125" customWidth="1"/>
    <col min="23" max="23" width="5.7109375" customWidth="1"/>
    <col min="24" max="24" width="7.140625" customWidth="1"/>
    <col min="25" max="25" width="6.140625" customWidth="1"/>
    <col min="26" max="26" width="5.5703125" customWidth="1"/>
    <col min="27" max="27" width="6.42578125" customWidth="1"/>
    <col min="28" max="28" width="6.5703125" customWidth="1"/>
    <col min="29" max="29" width="5.7109375" customWidth="1"/>
    <col min="30" max="30" width="6.85546875" customWidth="1"/>
    <col min="31" max="31" width="6.42578125" customWidth="1"/>
    <col min="32" max="32" width="6.140625" customWidth="1"/>
    <col min="33" max="33" width="7" customWidth="1"/>
    <col min="34" max="35" width="6.140625" customWidth="1"/>
    <col min="36" max="36" width="7.42578125" customWidth="1"/>
    <col min="37" max="38" width="6.140625" customWidth="1"/>
    <col min="39" max="39" width="7.85546875" customWidth="1"/>
    <col min="40" max="44" width="6.140625" customWidth="1"/>
    <col min="45" max="45" width="6.7109375" bestFit="1" customWidth="1"/>
    <col min="46" max="46" width="7.7109375" customWidth="1"/>
    <col min="47" max="47" width="6.140625" customWidth="1"/>
    <col min="48" max="48" width="6.42578125" customWidth="1"/>
    <col min="49" max="50" width="6.140625" customWidth="1"/>
    <col min="51" max="51" width="7.140625" customWidth="1"/>
    <col min="52" max="56" width="6.140625" customWidth="1"/>
    <col min="57" max="57" width="7.85546875" customWidth="1"/>
    <col min="58" max="58" width="6.42578125" customWidth="1"/>
    <col min="59" max="59" width="6" customWidth="1"/>
  </cols>
  <sheetData>
    <row r="1" spans="1:59" ht="26.25" x14ac:dyDescent="0.4">
      <c r="A1" s="42" t="s">
        <v>53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</row>
    <row r="2" spans="1:59" ht="21" x14ac:dyDescent="0.35">
      <c r="A2" s="45" t="s">
        <v>19</v>
      </c>
      <c r="B2" s="45" t="s">
        <v>0</v>
      </c>
      <c r="C2" s="33" t="s">
        <v>14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5"/>
      <c r="AG2" s="33" t="s">
        <v>15</v>
      </c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5"/>
      <c r="AS2" s="33" t="s">
        <v>48</v>
      </c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5"/>
      <c r="BE2" s="33"/>
      <c r="BF2" s="34"/>
      <c r="BG2" s="35"/>
    </row>
    <row r="3" spans="1:59" x14ac:dyDescent="0.25">
      <c r="A3" s="46"/>
      <c r="B3" s="46"/>
      <c r="C3" s="36">
        <v>5.09</v>
      </c>
      <c r="D3" s="37"/>
      <c r="E3" s="38"/>
      <c r="F3" s="36">
        <v>3.71</v>
      </c>
      <c r="G3" s="37"/>
      <c r="H3" s="38"/>
      <c r="I3" s="36">
        <v>3.36</v>
      </c>
      <c r="J3" s="37"/>
      <c r="K3" s="38"/>
      <c r="L3" s="36">
        <v>12.6</v>
      </c>
      <c r="M3" s="37"/>
      <c r="N3" s="38"/>
      <c r="O3" s="36">
        <v>9.6999999999999993</v>
      </c>
      <c r="P3" s="37"/>
      <c r="Q3" s="38"/>
      <c r="R3" s="36">
        <v>8.8000000000000007</v>
      </c>
      <c r="S3" s="37"/>
      <c r="T3" s="38"/>
      <c r="U3" s="36">
        <v>5.5</v>
      </c>
      <c r="V3" s="37"/>
      <c r="W3" s="38"/>
      <c r="X3" s="36">
        <v>3.8</v>
      </c>
      <c r="Y3" s="37"/>
      <c r="Z3" s="38"/>
      <c r="AA3" s="36">
        <v>1.8</v>
      </c>
      <c r="AB3" s="37"/>
      <c r="AC3" s="38"/>
      <c r="AD3" s="36">
        <v>2.2999999999999998</v>
      </c>
      <c r="AE3" s="37"/>
      <c r="AF3" s="38"/>
      <c r="AG3" s="36">
        <v>13.27</v>
      </c>
      <c r="AH3" s="37"/>
      <c r="AI3" s="38"/>
      <c r="AJ3" s="36">
        <v>11.58</v>
      </c>
      <c r="AK3" s="37"/>
      <c r="AL3" s="38"/>
      <c r="AM3" s="36">
        <v>8.44</v>
      </c>
      <c r="AN3" s="37"/>
      <c r="AO3" s="38"/>
      <c r="AP3" s="36">
        <v>2.77</v>
      </c>
      <c r="AQ3" s="37"/>
      <c r="AR3" s="38"/>
      <c r="AS3" s="36">
        <v>11</v>
      </c>
      <c r="AT3" s="37"/>
      <c r="AU3" s="38"/>
      <c r="AV3" s="36">
        <v>16</v>
      </c>
      <c r="AW3" s="37"/>
      <c r="AX3" s="38"/>
      <c r="AY3" s="36">
        <v>5</v>
      </c>
      <c r="AZ3" s="37"/>
      <c r="BA3" s="38"/>
      <c r="BB3" s="36"/>
      <c r="BC3" s="37"/>
      <c r="BD3" s="38"/>
      <c r="BE3" s="43">
        <f>BB3+AY3+AV3+AS3+AD3+AA3+X3+U3+R3+O3+L3+I3+F3+C3+AP3+AM3+AJ3+AG3</f>
        <v>124.71999999999997</v>
      </c>
      <c r="BF3" s="43"/>
      <c r="BG3" s="43"/>
    </row>
    <row r="4" spans="1:59" x14ac:dyDescent="0.25">
      <c r="A4" s="47"/>
      <c r="B4" s="47"/>
      <c r="C4" s="36" t="s">
        <v>1</v>
      </c>
      <c r="D4" s="37"/>
      <c r="E4" s="38"/>
      <c r="F4" s="36" t="s">
        <v>2</v>
      </c>
      <c r="G4" s="37"/>
      <c r="H4" s="38"/>
      <c r="I4" s="36" t="s">
        <v>3</v>
      </c>
      <c r="J4" s="37"/>
      <c r="K4" s="38"/>
      <c r="L4" s="36" t="s">
        <v>4</v>
      </c>
      <c r="M4" s="37"/>
      <c r="N4" s="38"/>
      <c r="O4" s="36" t="s">
        <v>5</v>
      </c>
      <c r="P4" s="37"/>
      <c r="Q4" s="38"/>
      <c r="R4" s="36" t="s">
        <v>6</v>
      </c>
      <c r="S4" s="37"/>
      <c r="T4" s="38"/>
      <c r="U4" s="36" t="s">
        <v>7</v>
      </c>
      <c r="V4" s="37"/>
      <c r="W4" s="38"/>
      <c r="X4" s="36" t="s">
        <v>8</v>
      </c>
      <c r="Y4" s="37"/>
      <c r="Z4" s="38"/>
      <c r="AA4" s="36" t="s">
        <v>9</v>
      </c>
      <c r="AB4" s="37"/>
      <c r="AC4" s="38"/>
      <c r="AD4" s="36" t="s">
        <v>10</v>
      </c>
      <c r="AE4" s="37"/>
      <c r="AF4" s="38"/>
      <c r="AG4" s="36" t="s">
        <v>13</v>
      </c>
      <c r="AH4" s="37"/>
      <c r="AI4" s="38"/>
      <c r="AJ4" s="36" t="s">
        <v>16</v>
      </c>
      <c r="AK4" s="37"/>
      <c r="AL4" s="38"/>
      <c r="AM4" s="36" t="s">
        <v>17</v>
      </c>
      <c r="AN4" s="37"/>
      <c r="AO4" s="38"/>
      <c r="AP4" s="36" t="s">
        <v>18</v>
      </c>
      <c r="AQ4" s="37"/>
      <c r="AR4" s="38"/>
      <c r="AS4" s="36" t="s">
        <v>49</v>
      </c>
      <c r="AT4" s="37"/>
      <c r="AU4" s="38"/>
      <c r="AV4" s="36" t="s">
        <v>50</v>
      </c>
      <c r="AW4" s="37"/>
      <c r="AX4" s="38"/>
      <c r="AY4" s="36" t="s">
        <v>51</v>
      </c>
      <c r="AZ4" s="37"/>
      <c r="BA4" s="38"/>
      <c r="BB4" s="36" t="s">
        <v>52</v>
      </c>
      <c r="BC4" s="37"/>
      <c r="BD4" s="38"/>
      <c r="BE4" s="44" t="s">
        <v>11</v>
      </c>
      <c r="BF4" s="44"/>
      <c r="BG4" s="44"/>
    </row>
    <row r="5" spans="1:59" x14ac:dyDescent="0.25">
      <c r="A5" s="1">
        <v>1</v>
      </c>
      <c r="B5" s="22"/>
      <c r="C5" s="13">
        <v>215</v>
      </c>
      <c r="D5" s="13">
        <f>C5/C3</f>
        <v>42.239685658153242</v>
      </c>
      <c r="E5" s="39">
        <f>(D5+D6+D7+D8)/4</f>
        <v>60.06876227897839</v>
      </c>
      <c r="F5" s="13">
        <v>130</v>
      </c>
      <c r="G5" s="13">
        <f t="shared" ref="G5:G36" si="0">F5/3.71</f>
        <v>35.040431266846362</v>
      </c>
      <c r="H5" s="30">
        <f>(G5+G6+G7+G8)/4</f>
        <v>53.63881401617251</v>
      </c>
      <c r="I5" s="13">
        <v>138</v>
      </c>
      <c r="J5" s="13">
        <f t="shared" ref="J5:J36" si="1">I5/3.36</f>
        <v>41.071428571428569</v>
      </c>
      <c r="K5" s="30">
        <f>(J5+J6+J7+J8)/4</f>
        <v>44.270833333333329</v>
      </c>
      <c r="L5" s="13">
        <v>548</v>
      </c>
      <c r="M5" s="13">
        <f t="shared" ref="M5:M36" si="2">L5/12.6</f>
        <v>43.492063492063494</v>
      </c>
      <c r="N5" s="30">
        <f>(M5+M6+M7+M8)/4</f>
        <v>51.448412698412696</v>
      </c>
      <c r="O5" s="13">
        <v>399</v>
      </c>
      <c r="P5" s="13">
        <f t="shared" ref="P5:P36" si="3">O5/9.7</f>
        <v>41.134020618556704</v>
      </c>
      <c r="Q5" s="30">
        <f>(P5+P6+P7+P8)/4</f>
        <v>46.082474226804131</v>
      </c>
      <c r="R5" s="13">
        <v>368</v>
      </c>
      <c r="S5" s="13">
        <f>R5/8.8</f>
        <v>41.818181818181813</v>
      </c>
      <c r="T5" s="30">
        <f>(S5+S6+S7+S8)/4</f>
        <v>43.465909090909086</v>
      </c>
      <c r="U5" s="13">
        <v>271</v>
      </c>
      <c r="V5" s="13">
        <f t="shared" ref="V5:V36" si="4">U5/5.5</f>
        <v>49.272727272727273</v>
      </c>
      <c r="W5" s="30">
        <f>(V5+V6+V7+V8)/4</f>
        <v>51.681818181818187</v>
      </c>
      <c r="X5" s="13">
        <v>175</v>
      </c>
      <c r="Y5" s="13">
        <f t="shared" ref="Y5:Y36" si="5">X5/3.8</f>
        <v>46.05263157894737</v>
      </c>
      <c r="Z5" s="30">
        <f>(Y5+Y6+Y7+Y8)/4</f>
        <v>59.276315789473685</v>
      </c>
      <c r="AA5" s="13">
        <v>125</v>
      </c>
      <c r="AB5" s="13">
        <f t="shared" ref="AB5:AB19" si="6">AA5/1.8</f>
        <v>69.444444444444443</v>
      </c>
      <c r="AC5" s="30">
        <f>(AB5+AB6+AB7+AB8)/4</f>
        <v>57.916666666666664</v>
      </c>
      <c r="AD5" s="13">
        <v>80</v>
      </c>
      <c r="AE5" s="13">
        <f t="shared" ref="AE5:AE36" si="7">AD5/2.3</f>
        <v>34.782608695652179</v>
      </c>
      <c r="AF5" s="30">
        <f>(AE5+AE6+AE7+AE8)/4</f>
        <v>44.239130434782616</v>
      </c>
      <c r="AG5" s="13">
        <v>625</v>
      </c>
      <c r="AH5" s="13">
        <f t="shared" ref="AH5:AH36" si="8">AG5/13.27</f>
        <v>47.09871891484552</v>
      </c>
      <c r="AI5" s="30">
        <f>(AH5+AH6+AH7+AH8)/4</f>
        <v>55.444611906556148</v>
      </c>
      <c r="AJ5" s="13">
        <v>575</v>
      </c>
      <c r="AK5" s="13">
        <f t="shared" ref="AK5:AK36" si="9">AJ5/11.58</f>
        <v>49.654576856649392</v>
      </c>
      <c r="AL5" s="30">
        <f>(AK5+AK6+AK7+AK8)/4</f>
        <v>47.10708117443869</v>
      </c>
      <c r="AM5" s="13">
        <v>359</v>
      </c>
      <c r="AN5" s="13">
        <f t="shared" ref="AN5:AN36" si="10">AM5/8.44</f>
        <v>42.535545023696685</v>
      </c>
      <c r="AO5" s="30">
        <f>(AN5+AN6+AN7+AN8)/4</f>
        <v>49.170616113744074</v>
      </c>
      <c r="AP5" s="13">
        <v>105</v>
      </c>
      <c r="AQ5" s="13">
        <f>AP5/2.77</f>
        <v>37.906137184115522</v>
      </c>
      <c r="AR5" s="30">
        <f>(AQ5+AQ6+AQ7+AQ8)/4</f>
        <v>38.08664259927798</v>
      </c>
      <c r="AS5" s="13">
        <v>53</v>
      </c>
      <c r="AT5" s="13">
        <f>AS5/11</f>
        <v>4.8181818181818183</v>
      </c>
      <c r="AU5" s="30">
        <f>(AT5+AT6+AT7+AT8)/4</f>
        <v>7.704545454545455</v>
      </c>
      <c r="AV5" s="13">
        <v>326</v>
      </c>
      <c r="AW5" s="13">
        <f>AV5/16</f>
        <v>20.375</v>
      </c>
      <c r="AX5" s="30">
        <f>(AW5+AW6+AW7+AW8)/4</f>
        <v>37.609375</v>
      </c>
      <c r="AY5" s="13">
        <v>399</v>
      </c>
      <c r="AZ5" s="13">
        <f>AY5/5</f>
        <v>79.8</v>
      </c>
      <c r="BA5" s="30">
        <f>(AZ5+AZ6+AZ7+AZ8)/4</f>
        <v>79.150000000000006</v>
      </c>
      <c r="BB5" s="13"/>
      <c r="BC5" s="13">
        <f t="shared" ref="BC5:BC36" si="11">BB5/2.77</f>
        <v>0</v>
      </c>
      <c r="BD5" s="30">
        <f>(BC5+BC6+BC7+BC8)/4</f>
        <v>0</v>
      </c>
      <c r="BE5" s="13">
        <f t="shared" ref="BE5:BE36" si="12">AD5+AA5+X5+U5+R5+O5+L5+I5+F5+C5+AS5+AV5+AY5+BB5+AG5+AJ5+AM5+AP5</f>
        <v>4891</v>
      </c>
      <c r="BF5" s="13">
        <f>BE5/124.72</f>
        <v>39.215843489416294</v>
      </c>
      <c r="BG5" s="30">
        <f>(BF5+BF6+BF7+BF8)/4</f>
        <v>45.948925593329065</v>
      </c>
    </row>
    <row r="6" spans="1:59" x14ac:dyDescent="0.25">
      <c r="A6" s="1">
        <v>2</v>
      </c>
      <c r="B6" s="9"/>
      <c r="C6" s="13">
        <v>350</v>
      </c>
      <c r="D6" s="13">
        <f>C6/C3</f>
        <v>68.762278978389006</v>
      </c>
      <c r="E6" s="40"/>
      <c r="F6" s="13">
        <v>190</v>
      </c>
      <c r="G6" s="13">
        <f t="shared" si="0"/>
        <v>51.212938005390839</v>
      </c>
      <c r="H6" s="31"/>
      <c r="I6" s="13">
        <v>148</v>
      </c>
      <c r="J6" s="13">
        <f t="shared" si="1"/>
        <v>44.047619047619051</v>
      </c>
      <c r="K6" s="31"/>
      <c r="L6" s="13">
        <v>595</v>
      </c>
      <c r="M6" s="13">
        <f t="shared" si="2"/>
        <v>47.222222222222221</v>
      </c>
      <c r="N6" s="31"/>
      <c r="O6" s="13">
        <v>429</v>
      </c>
      <c r="P6" s="13">
        <f t="shared" si="3"/>
        <v>44.226804123711347</v>
      </c>
      <c r="Q6" s="31"/>
      <c r="R6" s="13">
        <v>365</v>
      </c>
      <c r="S6" s="13">
        <f t="shared" ref="S6:S57" si="13">R6/8.8</f>
        <v>41.477272727272727</v>
      </c>
      <c r="T6" s="31"/>
      <c r="U6" s="13">
        <v>238</v>
      </c>
      <c r="V6" s="13">
        <f t="shared" si="4"/>
        <v>43.272727272727273</v>
      </c>
      <c r="W6" s="31"/>
      <c r="X6" s="13">
        <v>218</v>
      </c>
      <c r="Y6" s="13">
        <f t="shared" si="5"/>
        <v>57.368421052631582</v>
      </c>
      <c r="Z6" s="31"/>
      <c r="AA6" s="13">
        <v>79</v>
      </c>
      <c r="AB6" s="13">
        <f t="shared" si="6"/>
        <v>43.888888888888886</v>
      </c>
      <c r="AC6" s="31"/>
      <c r="AD6" s="13">
        <v>106</v>
      </c>
      <c r="AE6" s="13">
        <f t="shared" si="7"/>
        <v>46.086956521739133</v>
      </c>
      <c r="AF6" s="31"/>
      <c r="AG6" s="13">
        <v>867</v>
      </c>
      <c r="AH6" s="13">
        <f t="shared" si="8"/>
        <v>65.3353428786737</v>
      </c>
      <c r="AI6" s="31"/>
      <c r="AJ6" s="13">
        <v>476</v>
      </c>
      <c r="AK6" s="13">
        <f t="shared" si="9"/>
        <v>41.105354058721936</v>
      </c>
      <c r="AL6" s="31"/>
      <c r="AM6" s="13">
        <v>393</v>
      </c>
      <c r="AN6" s="13">
        <f t="shared" si="10"/>
        <v>46.563981042654028</v>
      </c>
      <c r="AO6" s="31"/>
      <c r="AP6" s="13">
        <v>111</v>
      </c>
      <c r="AQ6" s="13">
        <f t="shared" ref="AQ6:AQ36" si="14">AP6/2.77</f>
        <v>40.072202166064983</v>
      </c>
      <c r="AR6" s="31"/>
      <c r="AS6" s="13">
        <v>88</v>
      </c>
      <c r="AT6" s="13">
        <f>AS6/11</f>
        <v>8</v>
      </c>
      <c r="AU6" s="31"/>
      <c r="AV6" s="13">
        <v>438</v>
      </c>
      <c r="AW6" s="13">
        <f t="shared" ref="AW6:AW12" si="15">AV6/16</f>
        <v>27.375</v>
      </c>
      <c r="AX6" s="31"/>
      <c r="AY6" s="13">
        <v>449</v>
      </c>
      <c r="AZ6" s="13">
        <f t="shared" ref="AZ6:AZ12" si="16">AY6/5</f>
        <v>89.8</v>
      </c>
      <c r="BA6" s="31"/>
      <c r="BB6" s="13"/>
      <c r="BC6" s="13">
        <f t="shared" si="11"/>
        <v>0</v>
      </c>
      <c r="BD6" s="31"/>
      <c r="BE6" s="13">
        <f t="shared" si="12"/>
        <v>5540</v>
      </c>
      <c r="BF6" s="13">
        <f t="shared" ref="BF6:BF50" si="17">BE6/124.72</f>
        <v>44.419499679281593</v>
      </c>
      <c r="BG6" s="31"/>
    </row>
    <row r="7" spans="1:59" x14ac:dyDescent="0.25">
      <c r="A7" s="1">
        <v>3</v>
      </c>
      <c r="B7" s="7"/>
      <c r="C7" s="13">
        <v>319</v>
      </c>
      <c r="D7" s="13">
        <f>C7/5.09</f>
        <v>62.671905697445972</v>
      </c>
      <c r="E7" s="40"/>
      <c r="F7" s="13">
        <v>245</v>
      </c>
      <c r="G7" s="13">
        <f t="shared" si="0"/>
        <v>66.037735849056602</v>
      </c>
      <c r="H7" s="31"/>
      <c r="I7" s="13">
        <v>182</v>
      </c>
      <c r="J7" s="13">
        <f t="shared" si="1"/>
        <v>54.166666666666671</v>
      </c>
      <c r="K7" s="31"/>
      <c r="L7" s="13">
        <v>725</v>
      </c>
      <c r="M7" s="13">
        <f t="shared" si="2"/>
        <v>57.539682539682538</v>
      </c>
      <c r="N7" s="31"/>
      <c r="O7" s="13">
        <v>521</v>
      </c>
      <c r="P7" s="13">
        <f t="shared" si="3"/>
        <v>53.711340206185568</v>
      </c>
      <c r="Q7" s="31"/>
      <c r="R7" s="13">
        <v>487</v>
      </c>
      <c r="S7" s="13">
        <f t="shared" si="13"/>
        <v>55.340909090909086</v>
      </c>
      <c r="T7" s="31"/>
      <c r="U7" s="13">
        <v>329</v>
      </c>
      <c r="V7" s="13">
        <f t="shared" si="4"/>
        <v>59.81818181818182</v>
      </c>
      <c r="W7" s="31"/>
      <c r="X7" s="13">
        <v>253</v>
      </c>
      <c r="Y7" s="13">
        <f t="shared" si="5"/>
        <v>66.578947368421055</v>
      </c>
      <c r="Z7" s="31"/>
      <c r="AA7" s="13">
        <v>103</v>
      </c>
      <c r="AB7" s="13">
        <f t="shared" si="6"/>
        <v>57.222222222222221</v>
      </c>
      <c r="AC7" s="31"/>
      <c r="AD7" s="13">
        <v>135</v>
      </c>
      <c r="AE7" s="13">
        <f t="shared" si="7"/>
        <v>58.695652173913047</v>
      </c>
      <c r="AF7" s="31"/>
      <c r="AG7" s="13">
        <v>699</v>
      </c>
      <c r="AH7" s="13">
        <f t="shared" si="8"/>
        <v>52.675207234363228</v>
      </c>
      <c r="AI7" s="31"/>
      <c r="AJ7" s="13">
        <v>548</v>
      </c>
      <c r="AK7" s="13">
        <f t="shared" si="9"/>
        <v>47.322970639032818</v>
      </c>
      <c r="AL7" s="31"/>
      <c r="AM7" s="13">
        <v>517</v>
      </c>
      <c r="AN7" s="13">
        <f t="shared" si="10"/>
        <v>61.255924170616119</v>
      </c>
      <c r="AO7" s="31"/>
      <c r="AP7" s="13">
        <v>100</v>
      </c>
      <c r="AQ7" s="13">
        <f t="shared" si="14"/>
        <v>36.101083032490976</v>
      </c>
      <c r="AR7" s="31"/>
      <c r="AS7" s="13">
        <v>93</v>
      </c>
      <c r="AT7" s="13">
        <f t="shared" ref="AT7:AT12" si="18">AS7/11</f>
        <v>8.454545454545455</v>
      </c>
      <c r="AU7" s="31"/>
      <c r="AV7" s="13">
        <v>746</v>
      </c>
      <c r="AW7" s="13">
        <f t="shared" si="15"/>
        <v>46.625</v>
      </c>
      <c r="AX7" s="31"/>
      <c r="AY7" s="13">
        <v>425</v>
      </c>
      <c r="AZ7" s="13">
        <f t="shared" si="16"/>
        <v>85</v>
      </c>
      <c r="BA7" s="31"/>
      <c r="BB7" s="13"/>
      <c r="BC7" s="13">
        <f t="shared" si="11"/>
        <v>0</v>
      </c>
      <c r="BD7" s="31"/>
      <c r="BE7" s="13">
        <f t="shared" si="12"/>
        <v>6427</v>
      </c>
      <c r="BF7" s="13">
        <f t="shared" si="17"/>
        <v>51.531430404105194</v>
      </c>
      <c r="BG7" s="31"/>
    </row>
    <row r="8" spans="1:59" x14ac:dyDescent="0.25">
      <c r="A8" s="1">
        <v>4</v>
      </c>
      <c r="B8" s="8"/>
      <c r="C8" s="13">
        <v>339</v>
      </c>
      <c r="D8" s="13">
        <f>C8/C3</f>
        <v>66.601178781925341</v>
      </c>
      <c r="E8" s="41"/>
      <c r="F8" s="13">
        <v>231</v>
      </c>
      <c r="G8" s="13">
        <f t="shared" si="0"/>
        <v>62.264150943396224</v>
      </c>
      <c r="H8" s="32"/>
      <c r="I8" s="13">
        <v>127</v>
      </c>
      <c r="J8" s="13">
        <f t="shared" si="1"/>
        <v>37.797619047619051</v>
      </c>
      <c r="K8" s="32"/>
      <c r="L8" s="13">
        <v>725</v>
      </c>
      <c r="M8" s="13">
        <f t="shared" si="2"/>
        <v>57.539682539682538</v>
      </c>
      <c r="N8" s="32"/>
      <c r="O8" s="13">
        <v>439</v>
      </c>
      <c r="P8" s="13">
        <f t="shared" si="3"/>
        <v>45.257731958762889</v>
      </c>
      <c r="Q8" s="32"/>
      <c r="R8" s="13">
        <v>310</v>
      </c>
      <c r="S8" s="13">
        <f t="shared" si="13"/>
        <v>35.227272727272727</v>
      </c>
      <c r="T8" s="32"/>
      <c r="U8" s="13">
        <v>299</v>
      </c>
      <c r="V8" s="13">
        <f t="shared" si="4"/>
        <v>54.363636363636367</v>
      </c>
      <c r="W8" s="32"/>
      <c r="X8" s="13">
        <v>255</v>
      </c>
      <c r="Y8" s="13">
        <f t="shared" si="5"/>
        <v>67.10526315789474</v>
      </c>
      <c r="Z8" s="32"/>
      <c r="AA8" s="13">
        <v>110</v>
      </c>
      <c r="AB8" s="13">
        <f t="shared" si="6"/>
        <v>61.111111111111107</v>
      </c>
      <c r="AC8" s="32"/>
      <c r="AD8" s="13">
        <v>86</v>
      </c>
      <c r="AE8" s="13">
        <f t="shared" si="7"/>
        <v>37.391304347826093</v>
      </c>
      <c r="AF8" s="32"/>
      <c r="AG8" s="13">
        <v>752</v>
      </c>
      <c r="AH8" s="13">
        <f t="shared" si="8"/>
        <v>56.669178598342128</v>
      </c>
      <c r="AI8" s="32"/>
      <c r="AJ8" s="13">
        <v>583</v>
      </c>
      <c r="AK8" s="13">
        <f t="shared" si="9"/>
        <v>50.345423143350601</v>
      </c>
      <c r="AL8" s="32"/>
      <c r="AM8" s="13">
        <v>391</v>
      </c>
      <c r="AN8" s="13">
        <f t="shared" si="10"/>
        <v>46.327014218009481</v>
      </c>
      <c r="AO8" s="32"/>
      <c r="AP8" s="13">
        <v>106</v>
      </c>
      <c r="AQ8" s="13">
        <f t="shared" si="14"/>
        <v>38.26714801444043</v>
      </c>
      <c r="AR8" s="32"/>
      <c r="AS8" s="13">
        <v>105</v>
      </c>
      <c r="AT8" s="13">
        <f t="shared" si="18"/>
        <v>9.545454545454545</v>
      </c>
      <c r="AU8" s="32"/>
      <c r="AV8" s="13">
        <v>897</v>
      </c>
      <c r="AW8" s="13">
        <f t="shared" si="15"/>
        <v>56.0625</v>
      </c>
      <c r="AX8" s="32"/>
      <c r="AY8" s="13">
        <v>310</v>
      </c>
      <c r="AZ8" s="13">
        <f t="shared" si="16"/>
        <v>62</v>
      </c>
      <c r="BA8" s="32"/>
      <c r="BB8" s="13"/>
      <c r="BC8" s="13">
        <f t="shared" si="11"/>
        <v>0</v>
      </c>
      <c r="BD8" s="32"/>
      <c r="BE8" s="13">
        <f t="shared" si="12"/>
        <v>6065</v>
      </c>
      <c r="BF8" s="13">
        <f t="shared" si="17"/>
        <v>48.628928800513151</v>
      </c>
      <c r="BG8" s="32"/>
    </row>
    <row r="9" spans="1:59" x14ac:dyDescent="0.25">
      <c r="A9" s="1">
        <v>5</v>
      </c>
      <c r="B9" s="2"/>
      <c r="C9" s="13">
        <v>237</v>
      </c>
      <c r="D9" s="13">
        <f t="shared" ref="D9:D40" si="19">C9/5.09</f>
        <v>46.561886051080549</v>
      </c>
      <c r="E9" s="30">
        <f>(D9+D10+D11+D12)/4</f>
        <v>49.165029469548138</v>
      </c>
      <c r="F9" s="13">
        <v>200</v>
      </c>
      <c r="G9" s="13">
        <f t="shared" si="0"/>
        <v>53.908355795148246</v>
      </c>
      <c r="H9" s="30">
        <f>(G9+G10+G11+G12)/4</f>
        <v>49.056603773584904</v>
      </c>
      <c r="I9" s="13">
        <v>148</v>
      </c>
      <c r="J9" s="13">
        <f t="shared" si="1"/>
        <v>44.047619047619051</v>
      </c>
      <c r="K9" s="30">
        <f>(J9+J10+J11+J12)/4</f>
        <v>48.363095238095241</v>
      </c>
      <c r="L9" s="13">
        <v>672</v>
      </c>
      <c r="M9" s="13">
        <f t="shared" si="2"/>
        <v>53.333333333333336</v>
      </c>
      <c r="N9" s="30">
        <f>(M9+M10+M11+M12)/4</f>
        <v>51.924603174603178</v>
      </c>
      <c r="O9" s="13">
        <v>472</v>
      </c>
      <c r="P9" s="13">
        <f t="shared" si="3"/>
        <v>48.659793814432994</v>
      </c>
      <c r="Q9" s="30">
        <f>(P9+P10+P11+P12)/4</f>
        <v>47.654639175257735</v>
      </c>
      <c r="R9" s="13">
        <v>345</v>
      </c>
      <c r="S9" s="13">
        <f t="shared" si="13"/>
        <v>39.204545454545453</v>
      </c>
      <c r="T9" s="30">
        <f>(S9+S10+S11+S12)/4</f>
        <v>41.278409090909093</v>
      </c>
      <c r="U9" s="13">
        <v>254</v>
      </c>
      <c r="V9" s="13">
        <f t="shared" si="4"/>
        <v>46.18181818181818</v>
      </c>
      <c r="W9" s="30">
        <f>(V9+V10+V11+V12)/4</f>
        <v>48.5</v>
      </c>
      <c r="X9" s="13">
        <v>235</v>
      </c>
      <c r="Y9" s="13">
        <f t="shared" si="5"/>
        <v>61.842105263157897</v>
      </c>
      <c r="Z9" s="30">
        <f>(Y9+Y10+Y11+Y12)/4</f>
        <v>55.197368421052637</v>
      </c>
      <c r="AA9" s="13">
        <v>110</v>
      </c>
      <c r="AB9" s="13">
        <f t="shared" si="6"/>
        <v>61.111111111111107</v>
      </c>
      <c r="AC9" s="39">
        <f>(AB9+AB10+AB11+AB12)/4</f>
        <v>61.249999999999993</v>
      </c>
      <c r="AD9" s="13">
        <v>121</v>
      </c>
      <c r="AE9" s="13">
        <f t="shared" si="7"/>
        <v>52.608695652173914</v>
      </c>
      <c r="AF9" s="30">
        <f>(AE9+AE10+AE11+AE12)/4</f>
        <v>43.260869565217391</v>
      </c>
      <c r="AG9" s="13">
        <v>576</v>
      </c>
      <c r="AH9" s="13">
        <f t="shared" si="8"/>
        <v>43.406179351921629</v>
      </c>
      <c r="AI9" s="30">
        <f>(AH9+AH10+AH11+AH12)/4</f>
        <v>39.920874152223064</v>
      </c>
      <c r="AJ9" s="13">
        <v>567</v>
      </c>
      <c r="AK9" s="13">
        <f t="shared" si="9"/>
        <v>48.963730569948183</v>
      </c>
      <c r="AL9" s="30">
        <f>(AK9+AK10+AK11+AK12)/4</f>
        <v>43.091537132987909</v>
      </c>
      <c r="AM9" s="13">
        <v>356</v>
      </c>
      <c r="AN9" s="13">
        <f t="shared" si="10"/>
        <v>42.18009478672986</v>
      </c>
      <c r="AO9" s="30">
        <f>(AN9+AN10+AN11+AN12)/4</f>
        <v>42.44668246445498</v>
      </c>
      <c r="AP9" s="13">
        <v>79</v>
      </c>
      <c r="AQ9" s="13">
        <f t="shared" si="14"/>
        <v>28.51985559566787</v>
      </c>
      <c r="AR9" s="30">
        <f>(AQ9+AQ10+AQ11+AQ12)/4</f>
        <v>27.978339350180505</v>
      </c>
      <c r="AS9" s="13">
        <v>166</v>
      </c>
      <c r="AT9" s="13">
        <f t="shared" si="18"/>
        <v>15.090909090909092</v>
      </c>
      <c r="AU9" s="30">
        <f>(AT9+AT10+AT11+AT12)/4</f>
        <v>28.613636363636363</v>
      </c>
      <c r="AV9" s="13">
        <v>777</v>
      </c>
      <c r="AW9" s="13">
        <f t="shared" si="15"/>
        <v>48.5625</v>
      </c>
      <c r="AX9" s="30">
        <f>(AW9+AW10+AW11+AW12)/4</f>
        <v>40.21875</v>
      </c>
      <c r="AY9" s="13">
        <v>201</v>
      </c>
      <c r="AZ9" s="13">
        <f t="shared" si="16"/>
        <v>40.200000000000003</v>
      </c>
      <c r="BA9" s="30">
        <f>(AZ9+AZ10+AZ11+AZ12)/4</f>
        <v>36.4</v>
      </c>
      <c r="BB9" s="13"/>
      <c r="BC9" s="13">
        <f t="shared" si="11"/>
        <v>0</v>
      </c>
      <c r="BD9" s="30">
        <f>(BC9+BC10+BC11+BC12)/4</f>
        <v>0</v>
      </c>
      <c r="BE9" s="13">
        <f t="shared" si="12"/>
        <v>5516</v>
      </c>
      <c r="BF9" s="13">
        <f t="shared" si="17"/>
        <v>44.227068633739577</v>
      </c>
      <c r="BG9" s="30">
        <f>(BF9+BF10+BF11+BF12)/4</f>
        <v>43.020365618986524</v>
      </c>
    </row>
    <row r="10" spans="1:59" x14ac:dyDescent="0.25">
      <c r="A10" s="1">
        <v>6</v>
      </c>
      <c r="B10" s="23"/>
      <c r="C10" s="13">
        <v>234</v>
      </c>
      <c r="D10" s="13">
        <f t="shared" si="19"/>
        <v>45.972495088408643</v>
      </c>
      <c r="E10" s="31"/>
      <c r="F10" s="13">
        <v>163</v>
      </c>
      <c r="G10" s="13">
        <f t="shared" si="0"/>
        <v>43.935309973045825</v>
      </c>
      <c r="H10" s="31"/>
      <c r="I10" s="13">
        <v>160</v>
      </c>
      <c r="J10" s="13">
        <f t="shared" si="1"/>
        <v>47.61904761904762</v>
      </c>
      <c r="K10" s="31"/>
      <c r="L10" s="13">
        <v>585</v>
      </c>
      <c r="M10" s="13">
        <f t="shared" si="2"/>
        <v>46.428571428571431</v>
      </c>
      <c r="N10" s="31"/>
      <c r="O10" s="13">
        <v>440</v>
      </c>
      <c r="P10" s="13">
        <f t="shared" si="3"/>
        <v>45.360824742268044</v>
      </c>
      <c r="Q10" s="31"/>
      <c r="R10" s="13">
        <v>329</v>
      </c>
      <c r="S10" s="13">
        <f t="shared" si="13"/>
        <v>37.386363636363633</v>
      </c>
      <c r="T10" s="31"/>
      <c r="U10" s="13">
        <v>268</v>
      </c>
      <c r="V10" s="13">
        <f t="shared" si="4"/>
        <v>48.727272727272727</v>
      </c>
      <c r="W10" s="31"/>
      <c r="X10" s="13">
        <v>221</v>
      </c>
      <c r="Y10" s="13">
        <f t="shared" si="5"/>
        <v>58.15789473684211</v>
      </c>
      <c r="Z10" s="31"/>
      <c r="AA10" s="13">
        <v>113</v>
      </c>
      <c r="AB10" s="13">
        <f t="shared" si="6"/>
        <v>62.777777777777779</v>
      </c>
      <c r="AC10" s="40"/>
      <c r="AD10" s="13">
        <v>62</v>
      </c>
      <c r="AE10" s="13">
        <f t="shared" si="7"/>
        <v>26.956521739130437</v>
      </c>
      <c r="AF10" s="31"/>
      <c r="AG10" s="13">
        <v>511</v>
      </c>
      <c r="AH10" s="13">
        <f t="shared" si="8"/>
        <v>38.507912584777692</v>
      </c>
      <c r="AI10" s="31"/>
      <c r="AJ10" s="13">
        <v>492</v>
      </c>
      <c r="AK10" s="13">
        <f t="shared" si="9"/>
        <v>42.487046632124354</v>
      </c>
      <c r="AL10" s="31"/>
      <c r="AM10" s="13">
        <v>351</v>
      </c>
      <c r="AN10" s="13">
        <f t="shared" si="10"/>
        <v>41.587677725118489</v>
      </c>
      <c r="AO10" s="31"/>
      <c r="AP10" s="13">
        <v>64</v>
      </c>
      <c r="AQ10" s="13">
        <f t="shared" si="14"/>
        <v>23.104693140794225</v>
      </c>
      <c r="AR10" s="31"/>
      <c r="AS10" s="13">
        <v>199</v>
      </c>
      <c r="AT10" s="13">
        <f t="shared" si="18"/>
        <v>18.09090909090909</v>
      </c>
      <c r="AU10" s="31"/>
      <c r="AV10" s="13">
        <v>684</v>
      </c>
      <c r="AW10" s="13">
        <f t="shared" si="15"/>
        <v>42.75</v>
      </c>
      <c r="AX10" s="31"/>
      <c r="AY10" s="13">
        <v>186</v>
      </c>
      <c r="AZ10" s="13">
        <f t="shared" si="16"/>
        <v>37.200000000000003</v>
      </c>
      <c r="BA10" s="31"/>
      <c r="BB10" s="13"/>
      <c r="BC10" s="13">
        <f t="shared" si="11"/>
        <v>0</v>
      </c>
      <c r="BD10" s="31"/>
      <c r="BE10" s="13">
        <f t="shared" si="12"/>
        <v>5062</v>
      </c>
      <c r="BF10" s="13">
        <f t="shared" si="17"/>
        <v>40.586914688903143</v>
      </c>
      <c r="BG10" s="31"/>
    </row>
    <row r="11" spans="1:59" x14ac:dyDescent="0.25">
      <c r="A11" s="1">
        <v>7</v>
      </c>
      <c r="B11" s="4"/>
      <c r="C11" s="13">
        <v>240</v>
      </c>
      <c r="D11" s="13">
        <f t="shared" si="19"/>
        <v>47.151277013752456</v>
      </c>
      <c r="E11" s="31"/>
      <c r="F11" s="13">
        <v>183</v>
      </c>
      <c r="G11" s="13">
        <f t="shared" si="0"/>
        <v>49.326145552560646</v>
      </c>
      <c r="H11" s="31"/>
      <c r="I11" s="13">
        <v>182</v>
      </c>
      <c r="J11" s="13">
        <f t="shared" si="1"/>
        <v>54.166666666666671</v>
      </c>
      <c r="K11" s="31"/>
      <c r="L11" s="13">
        <v>710</v>
      </c>
      <c r="M11" s="13">
        <f t="shared" si="2"/>
        <v>56.349206349206348</v>
      </c>
      <c r="N11" s="31"/>
      <c r="O11" s="13">
        <v>457</v>
      </c>
      <c r="P11" s="13">
        <f t="shared" si="3"/>
        <v>47.113402061855673</v>
      </c>
      <c r="Q11" s="31"/>
      <c r="R11" s="13">
        <v>421</v>
      </c>
      <c r="S11" s="13">
        <f t="shared" si="13"/>
        <v>47.840909090909086</v>
      </c>
      <c r="T11" s="31"/>
      <c r="U11" s="13">
        <v>274</v>
      </c>
      <c r="V11" s="13">
        <f t="shared" si="4"/>
        <v>49.81818181818182</v>
      </c>
      <c r="W11" s="31"/>
      <c r="X11" s="13">
        <v>192</v>
      </c>
      <c r="Y11" s="13">
        <f t="shared" si="5"/>
        <v>50.526315789473685</v>
      </c>
      <c r="Z11" s="31"/>
      <c r="AA11" s="13">
        <v>116</v>
      </c>
      <c r="AB11" s="13">
        <f t="shared" si="6"/>
        <v>64.444444444444443</v>
      </c>
      <c r="AC11" s="40"/>
      <c r="AD11" s="13">
        <v>90</v>
      </c>
      <c r="AE11" s="13">
        <f t="shared" si="7"/>
        <v>39.130434782608695</v>
      </c>
      <c r="AF11" s="31"/>
      <c r="AG11" s="13">
        <v>563</v>
      </c>
      <c r="AH11" s="13">
        <f t="shared" si="8"/>
        <v>42.426525998492842</v>
      </c>
      <c r="AI11" s="31"/>
      <c r="AJ11" s="13">
        <v>478</v>
      </c>
      <c r="AK11" s="13">
        <f t="shared" si="9"/>
        <v>41.278065630397236</v>
      </c>
      <c r="AL11" s="31"/>
      <c r="AM11" s="13">
        <v>351</v>
      </c>
      <c r="AN11" s="13">
        <f t="shared" si="10"/>
        <v>41.587677725118489</v>
      </c>
      <c r="AO11" s="31"/>
      <c r="AP11" s="13">
        <v>90</v>
      </c>
      <c r="AQ11" s="13">
        <f t="shared" si="14"/>
        <v>32.490974729241877</v>
      </c>
      <c r="AR11" s="31"/>
      <c r="AS11" s="13">
        <v>383</v>
      </c>
      <c r="AT11" s="13">
        <f t="shared" si="18"/>
        <v>34.81818181818182</v>
      </c>
      <c r="AU11" s="31"/>
      <c r="AV11" s="13">
        <v>652</v>
      </c>
      <c r="AW11" s="13">
        <f t="shared" si="15"/>
        <v>40.75</v>
      </c>
      <c r="AX11" s="31"/>
      <c r="AY11" s="13">
        <v>179</v>
      </c>
      <c r="AZ11" s="13">
        <f t="shared" si="16"/>
        <v>35.799999999999997</v>
      </c>
      <c r="BA11" s="31"/>
      <c r="BB11" s="13"/>
      <c r="BC11" s="13">
        <f t="shared" si="11"/>
        <v>0</v>
      </c>
      <c r="BD11" s="31"/>
      <c r="BE11" s="13">
        <f t="shared" si="12"/>
        <v>5561</v>
      </c>
      <c r="BF11" s="13">
        <f t="shared" si="17"/>
        <v>44.587876844130854</v>
      </c>
      <c r="BG11" s="31"/>
    </row>
    <row r="12" spans="1:59" x14ac:dyDescent="0.25">
      <c r="A12" s="1">
        <v>8</v>
      </c>
      <c r="B12" s="5"/>
      <c r="C12" s="13">
        <v>290</v>
      </c>
      <c r="D12" s="13">
        <f t="shared" si="19"/>
        <v>56.974459724950883</v>
      </c>
      <c r="E12" s="32"/>
      <c r="F12" s="13">
        <v>182</v>
      </c>
      <c r="G12" s="13">
        <f t="shared" si="0"/>
        <v>49.056603773584904</v>
      </c>
      <c r="H12" s="32"/>
      <c r="I12" s="13">
        <v>160</v>
      </c>
      <c r="J12" s="13">
        <f t="shared" si="1"/>
        <v>47.61904761904762</v>
      </c>
      <c r="K12" s="32"/>
      <c r="L12" s="13">
        <v>650</v>
      </c>
      <c r="M12" s="13">
        <f t="shared" si="2"/>
        <v>51.587301587301589</v>
      </c>
      <c r="N12" s="32"/>
      <c r="O12" s="13">
        <v>480</v>
      </c>
      <c r="P12" s="13">
        <f t="shared" si="3"/>
        <v>49.484536082474229</v>
      </c>
      <c r="Q12" s="32"/>
      <c r="R12" s="13">
        <v>358</v>
      </c>
      <c r="S12" s="13">
        <f t="shared" si="13"/>
        <v>40.68181818181818</v>
      </c>
      <c r="T12" s="32"/>
      <c r="U12" s="13">
        <v>271</v>
      </c>
      <c r="V12" s="13">
        <f t="shared" si="4"/>
        <v>49.272727272727273</v>
      </c>
      <c r="W12" s="32"/>
      <c r="X12" s="13">
        <v>191</v>
      </c>
      <c r="Y12" s="13">
        <f t="shared" si="5"/>
        <v>50.263157894736842</v>
      </c>
      <c r="Z12" s="32"/>
      <c r="AA12" s="13">
        <v>102</v>
      </c>
      <c r="AB12" s="13">
        <f t="shared" si="6"/>
        <v>56.666666666666664</v>
      </c>
      <c r="AC12" s="41"/>
      <c r="AD12" s="13">
        <v>125</v>
      </c>
      <c r="AE12" s="13">
        <f t="shared" si="7"/>
        <v>54.347826086956523</v>
      </c>
      <c r="AF12" s="32"/>
      <c r="AG12" s="13">
        <v>469</v>
      </c>
      <c r="AH12" s="13">
        <f t="shared" si="8"/>
        <v>35.342878673700078</v>
      </c>
      <c r="AI12" s="32"/>
      <c r="AJ12" s="13">
        <v>459</v>
      </c>
      <c r="AK12" s="13">
        <f t="shared" si="9"/>
        <v>39.637305699481864</v>
      </c>
      <c r="AL12" s="32"/>
      <c r="AM12" s="13">
        <v>375</v>
      </c>
      <c r="AN12" s="13">
        <f t="shared" si="10"/>
        <v>44.431279620853083</v>
      </c>
      <c r="AO12" s="32"/>
      <c r="AP12" s="13">
        <v>77</v>
      </c>
      <c r="AQ12" s="13">
        <f t="shared" si="14"/>
        <v>27.797833935018051</v>
      </c>
      <c r="AR12" s="32"/>
      <c r="AS12" s="13">
        <v>511</v>
      </c>
      <c r="AT12" s="13">
        <f t="shared" si="18"/>
        <v>46.454545454545453</v>
      </c>
      <c r="AU12" s="32"/>
      <c r="AV12" s="13">
        <v>461</v>
      </c>
      <c r="AW12" s="13">
        <f t="shared" si="15"/>
        <v>28.8125</v>
      </c>
      <c r="AX12" s="32"/>
      <c r="AY12" s="13">
        <v>162</v>
      </c>
      <c r="AZ12" s="13">
        <f t="shared" si="16"/>
        <v>32.4</v>
      </c>
      <c r="BA12" s="32"/>
      <c r="BB12" s="13"/>
      <c r="BC12" s="13">
        <f t="shared" si="11"/>
        <v>0</v>
      </c>
      <c r="BD12" s="32"/>
      <c r="BE12" s="13">
        <f t="shared" si="12"/>
        <v>5323</v>
      </c>
      <c r="BF12" s="13">
        <f t="shared" si="17"/>
        <v>42.679602309172544</v>
      </c>
      <c r="BG12" s="32"/>
    </row>
    <row r="13" spans="1:59" x14ac:dyDescent="0.25">
      <c r="A13" s="1">
        <v>9</v>
      </c>
      <c r="B13" s="22"/>
      <c r="C13" s="13">
        <v>243</v>
      </c>
      <c r="D13" s="13">
        <f t="shared" si="19"/>
        <v>47.740667976424362</v>
      </c>
      <c r="E13" s="30">
        <f>(D13+D14+D15+D16)/4</f>
        <v>42.043222003929273</v>
      </c>
      <c r="F13" s="13">
        <v>202</v>
      </c>
      <c r="G13" s="13">
        <f t="shared" si="0"/>
        <v>54.447439353099732</v>
      </c>
      <c r="H13" s="30">
        <f>(G13+G14+G15+G16)/4</f>
        <v>50.067385444743934</v>
      </c>
      <c r="I13" s="13">
        <v>196</v>
      </c>
      <c r="J13" s="13">
        <f t="shared" si="1"/>
        <v>58.333333333333336</v>
      </c>
      <c r="K13" s="30">
        <f>(J13+J14+J15+J16)/4</f>
        <v>46.577380952380956</v>
      </c>
      <c r="L13" s="13">
        <v>722</v>
      </c>
      <c r="M13" s="13">
        <f t="shared" si="2"/>
        <v>57.301587301587304</v>
      </c>
      <c r="N13" s="30">
        <f>(M13+M14+M15+M16)/4</f>
        <v>44.761904761904766</v>
      </c>
      <c r="O13" s="13">
        <v>544</v>
      </c>
      <c r="P13" s="13">
        <f t="shared" si="3"/>
        <v>56.082474226804131</v>
      </c>
      <c r="Q13" s="30">
        <f>(P13+P14+P15+P16)/4</f>
        <v>47.963917525773198</v>
      </c>
      <c r="R13" s="13">
        <v>389</v>
      </c>
      <c r="S13" s="13">
        <f t="shared" si="13"/>
        <v>44.204545454545453</v>
      </c>
      <c r="T13" s="30">
        <f>(S13+S14+S15+S16)/4</f>
        <v>38.4375</v>
      </c>
      <c r="U13" s="13">
        <v>244</v>
      </c>
      <c r="V13" s="13">
        <f t="shared" si="4"/>
        <v>44.363636363636367</v>
      </c>
      <c r="W13" s="30">
        <f>(V13+V14+V15+V16)/4</f>
        <v>42.000000000000007</v>
      </c>
      <c r="X13" s="13">
        <v>189</v>
      </c>
      <c r="Y13" s="13">
        <f t="shared" si="5"/>
        <v>49.736842105263158</v>
      </c>
      <c r="Z13" s="30">
        <f>(Y13+Y14+Y15+Y16)/4</f>
        <v>44.01315789473685</v>
      </c>
      <c r="AA13" s="13">
        <v>113</v>
      </c>
      <c r="AB13" s="13">
        <f t="shared" si="6"/>
        <v>62.777777777777779</v>
      </c>
      <c r="AC13" s="30">
        <f>(AB13+AB14+AB15+AB16)/4</f>
        <v>52.916666666666664</v>
      </c>
      <c r="AD13" s="13">
        <v>76</v>
      </c>
      <c r="AE13" s="13">
        <f t="shared" si="7"/>
        <v>33.04347826086957</v>
      </c>
      <c r="AF13" s="30">
        <f>(AE13+AE14+AE15+AE16)/4</f>
        <v>32.173913043478265</v>
      </c>
      <c r="AG13" s="13">
        <v>537</v>
      </c>
      <c r="AH13" s="13">
        <f t="shared" si="8"/>
        <v>40.467219291635267</v>
      </c>
      <c r="AI13" s="30">
        <f>(AH13+AH14+AH15+AH16)/4</f>
        <v>36.944235116804826</v>
      </c>
      <c r="AJ13" s="13">
        <v>452</v>
      </c>
      <c r="AK13" s="13">
        <f t="shared" si="9"/>
        <v>39.032815198618309</v>
      </c>
      <c r="AL13" s="30">
        <f>(AK13+AK14+AK15+AK16)/4</f>
        <v>35.967184801381691</v>
      </c>
      <c r="AM13" s="13">
        <v>323</v>
      </c>
      <c r="AN13" s="13">
        <f t="shared" si="10"/>
        <v>38.270142180094787</v>
      </c>
      <c r="AO13" s="30">
        <f>(AN13+AN14+AN15+AN16)/4</f>
        <v>42.120853080568722</v>
      </c>
      <c r="AP13" s="13">
        <v>87</v>
      </c>
      <c r="AQ13" s="13">
        <f t="shared" si="14"/>
        <v>31.407942238267147</v>
      </c>
      <c r="AR13" s="30">
        <f>(AQ13+AQ14+AQ15+AQ16)/4</f>
        <v>32.400722021660648</v>
      </c>
      <c r="AS13" s="13">
        <v>783</v>
      </c>
      <c r="AT13" s="13">
        <f t="shared" ref="AT13:AT36" si="20">AS13/13.27</f>
        <v>59.005275056518464</v>
      </c>
      <c r="AU13" s="30">
        <f>(AT13+AT14+AT15+AT16)/4</f>
        <v>67.897513187641295</v>
      </c>
      <c r="AV13" s="13">
        <v>367</v>
      </c>
      <c r="AW13" s="13">
        <f t="shared" ref="AW13:AW36" si="21">AV13/11.58</f>
        <v>31.692573402417963</v>
      </c>
      <c r="AX13" s="30">
        <f>(AW13+AW14+AW15+AW16)/4</f>
        <v>23.96373056994819</v>
      </c>
      <c r="AY13" s="13">
        <v>51</v>
      </c>
      <c r="AZ13" s="13">
        <f t="shared" ref="AZ13:AZ36" si="22">AY13/8.44</f>
        <v>6.0426540284360195</v>
      </c>
      <c r="BA13" s="30">
        <f>(AZ13+AZ14+AZ15+AZ16)/4</f>
        <v>8.323459715639812</v>
      </c>
      <c r="BB13" s="13"/>
      <c r="BC13" s="13">
        <f t="shared" si="11"/>
        <v>0</v>
      </c>
      <c r="BD13" s="30">
        <f>(BC13+BC14+BC15+BC16)/4</f>
        <v>0</v>
      </c>
      <c r="BE13" s="13">
        <f t="shared" si="12"/>
        <v>5518</v>
      </c>
      <c r="BF13" s="13">
        <f t="shared" si="17"/>
        <v>44.243104554201409</v>
      </c>
      <c r="BG13" s="30">
        <f>(BF13+BF14+BF15+BF16)/4</f>
        <v>40.82745349583066</v>
      </c>
    </row>
    <row r="14" spans="1:59" x14ac:dyDescent="0.25">
      <c r="A14" s="1">
        <v>10</v>
      </c>
      <c r="B14" s="9"/>
      <c r="C14" s="13">
        <v>205</v>
      </c>
      <c r="D14" s="13">
        <f t="shared" si="19"/>
        <v>40.275049115913561</v>
      </c>
      <c r="E14" s="31"/>
      <c r="F14" s="13">
        <v>182</v>
      </c>
      <c r="G14" s="13">
        <f t="shared" si="0"/>
        <v>49.056603773584904</v>
      </c>
      <c r="H14" s="31"/>
      <c r="I14" s="13">
        <v>162</v>
      </c>
      <c r="J14" s="13">
        <f t="shared" si="1"/>
        <v>48.214285714285715</v>
      </c>
      <c r="K14" s="31"/>
      <c r="L14" s="13">
        <v>454</v>
      </c>
      <c r="M14" s="13">
        <f t="shared" si="2"/>
        <v>36.031746031746032</v>
      </c>
      <c r="N14" s="31"/>
      <c r="O14" s="13">
        <v>470</v>
      </c>
      <c r="P14" s="13">
        <f t="shared" si="3"/>
        <v>48.453608247422686</v>
      </c>
      <c r="Q14" s="31"/>
      <c r="R14" s="13">
        <v>353</v>
      </c>
      <c r="S14" s="13">
        <f t="shared" si="13"/>
        <v>40.11363636363636</v>
      </c>
      <c r="T14" s="31"/>
      <c r="U14" s="13">
        <v>205</v>
      </c>
      <c r="V14" s="13">
        <f t="shared" si="4"/>
        <v>37.272727272727273</v>
      </c>
      <c r="W14" s="31"/>
      <c r="X14" s="13">
        <v>153</v>
      </c>
      <c r="Y14" s="13">
        <f t="shared" si="5"/>
        <v>40.263157894736842</v>
      </c>
      <c r="Z14" s="31"/>
      <c r="AA14" s="13">
        <v>88</v>
      </c>
      <c r="AB14" s="13">
        <f t="shared" si="6"/>
        <v>48.888888888888886</v>
      </c>
      <c r="AC14" s="31"/>
      <c r="AD14" s="13">
        <v>73</v>
      </c>
      <c r="AE14" s="13">
        <f t="shared" si="7"/>
        <v>31.739130434782613</v>
      </c>
      <c r="AF14" s="31"/>
      <c r="AG14" s="13">
        <v>485</v>
      </c>
      <c r="AH14" s="13">
        <f t="shared" si="8"/>
        <v>36.548605877920124</v>
      </c>
      <c r="AI14" s="31"/>
      <c r="AJ14" s="13">
        <v>394</v>
      </c>
      <c r="AK14" s="13">
        <f t="shared" si="9"/>
        <v>34.024179620034545</v>
      </c>
      <c r="AL14" s="31"/>
      <c r="AM14" s="13">
        <v>340</v>
      </c>
      <c r="AN14" s="13">
        <f t="shared" si="10"/>
        <v>40.284360189573462</v>
      </c>
      <c r="AO14" s="31"/>
      <c r="AP14" s="13">
        <v>89</v>
      </c>
      <c r="AQ14" s="13">
        <f t="shared" si="14"/>
        <v>32.129963898916969</v>
      </c>
      <c r="AR14" s="31"/>
      <c r="AS14" s="13">
        <v>807</v>
      </c>
      <c r="AT14" s="13">
        <f t="shared" si="20"/>
        <v>60.81386586284853</v>
      </c>
      <c r="AU14" s="31"/>
      <c r="AV14" s="13">
        <v>297</v>
      </c>
      <c r="AW14" s="13">
        <f t="shared" si="21"/>
        <v>25.647668393782382</v>
      </c>
      <c r="AX14" s="31"/>
      <c r="AY14" s="13">
        <v>73</v>
      </c>
      <c r="AZ14" s="13">
        <f t="shared" si="22"/>
        <v>8.6492890995260669</v>
      </c>
      <c r="BA14" s="31"/>
      <c r="BB14" s="13"/>
      <c r="BC14" s="13">
        <f t="shared" si="11"/>
        <v>0</v>
      </c>
      <c r="BD14" s="31"/>
      <c r="BE14" s="13">
        <f t="shared" si="12"/>
        <v>4830</v>
      </c>
      <c r="BF14" s="13">
        <f t="shared" si="17"/>
        <v>38.726747915330343</v>
      </c>
      <c r="BG14" s="31"/>
    </row>
    <row r="15" spans="1:59" x14ac:dyDescent="0.25">
      <c r="A15" s="1">
        <v>11</v>
      </c>
      <c r="B15" s="7"/>
      <c r="C15" s="13">
        <v>224</v>
      </c>
      <c r="D15" s="13">
        <f t="shared" si="19"/>
        <v>44.007858546168961</v>
      </c>
      <c r="E15" s="31"/>
      <c r="F15" s="13">
        <v>182</v>
      </c>
      <c r="G15" s="13">
        <f t="shared" si="0"/>
        <v>49.056603773584904</v>
      </c>
      <c r="H15" s="31"/>
      <c r="I15" s="13">
        <v>134</v>
      </c>
      <c r="J15" s="13">
        <f t="shared" si="1"/>
        <v>39.88095238095238</v>
      </c>
      <c r="K15" s="31"/>
      <c r="L15" s="13">
        <v>546</v>
      </c>
      <c r="M15" s="13">
        <f t="shared" si="2"/>
        <v>43.333333333333336</v>
      </c>
      <c r="N15" s="31"/>
      <c r="O15" s="13">
        <v>405</v>
      </c>
      <c r="P15" s="13">
        <f t="shared" si="3"/>
        <v>41.75257731958763</v>
      </c>
      <c r="Q15" s="31"/>
      <c r="R15" s="13">
        <v>319</v>
      </c>
      <c r="S15" s="13">
        <f t="shared" si="13"/>
        <v>36.25</v>
      </c>
      <c r="T15" s="31"/>
      <c r="U15" s="13">
        <v>270</v>
      </c>
      <c r="V15" s="13">
        <f t="shared" si="4"/>
        <v>49.090909090909093</v>
      </c>
      <c r="W15" s="31"/>
      <c r="X15" s="13">
        <v>154</v>
      </c>
      <c r="Y15" s="13">
        <f t="shared" si="5"/>
        <v>40.526315789473685</v>
      </c>
      <c r="Z15" s="31"/>
      <c r="AA15" s="13">
        <v>99</v>
      </c>
      <c r="AB15" s="13">
        <f t="shared" si="6"/>
        <v>55</v>
      </c>
      <c r="AC15" s="31"/>
      <c r="AD15" s="13">
        <v>77</v>
      </c>
      <c r="AE15" s="13">
        <f t="shared" si="7"/>
        <v>33.478260869565219</v>
      </c>
      <c r="AF15" s="31"/>
      <c r="AG15" s="13">
        <v>507</v>
      </c>
      <c r="AH15" s="13">
        <f t="shared" si="8"/>
        <v>38.206480783722682</v>
      </c>
      <c r="AI15" s="31"/>
      <c r="AJ15" s="13">
        <v>394</v>
      </c>
      <c r="AK15" s="13">
        <f t="shared" si="9"/>
        <v>34.024179620034545</v>
      </c>
      <c r="AL15" s="31"/>
      <c r="AM15" s="13">
        <v>372</v>
      </c>
      <c r="AN15" s="13">
        <f t="shared" si="10"/>
        <v>44.075829383886258</v>
      </c>
      <c r="AO15" s="31"/>
      <c r="AP15" s="13">
        <v>95</v>
      </c>
      <c r="AQ15" s="13">
        <f t="shared" si="14"/>
        <v>34.296028880866423</v>
      </c>
      <c r="AR15" s="31"/>
      <c r="AS15" s="13">
        <v>917</v>
      </c>
      <c r="AT15" s="13">
        <f t="shared" si="20"/>
        <v>69.103240391861348</v>
      </c>
      <c r="AU15" s="31"/>
      <c r="AV15" s="13">
        <v>215</v>
      </c>
      <c r="AW15" s="13">
        <f t="shared" si="21"/>
        <v>18.566493955094991</v>
      </c>
      <c r="AX15" s="31"/>
      <c r="AY15" s="13">
        <v>92</v>
      </c>
      <c r="AZ15" s="13">
        <f t="shared" si="22"/>
        <v>10.900473933649289</v>
      </c>
      <c r="BA15" s="31"/>
      <c r="BB15" s="13"/>
      <c r="BC15" s="13">
        <f t="shared" si="11"/>
        <v>0</v>
      </c>
      <c r="BD15" s="31"/>
      <c r="BE15" s="13">
        <f t="shared" si="12"/>
        <v>5002</v>
      </c>
      <c r="BF15" s="13">
        <f t="shared" si="17"/>
        <v>40.105837075048107</v>
      </c>
      <c r="BG15" s="31"/>
    </row>
    <row r="16" spans="1:59" x14ac:dyDescent="0.25">
      <c r="A16" s="1">
        <v>12</v>
      </c>
      <c r="B16" s="8"/>
      <c r="C16" s="13">
        <v>184</v>
      </c>
      <c r="D16" s="13">
        <f t="shared" si="19"/>
        <v>36.149312377210215</v>
      </c>
      <c r="E16" s="32"/>
      <c r="F16" s="13">
        <v>177</v>
      </c>
      <c r="G16" s="13">
        <f t="shared" si="0"/>
        <v>47.708894878706197</v>
      </c>
      <c r="H16" s="32"/>
      <c r="I16" s="13">
        <v>134</v>
      </c>
      <c r="J16" s="13">
        <f t="shared" si="1"/>
        <v>39.88095238095238</v>
      </c>
      <c r="K16" s="32"/>
      <c r="L16" s="13">
        <v>534</v>
      </c>
      <c r="M16" s="13">
        <f t="shared" si="2"/>
        <v>42.38095238095238</v>
      </c>
      <c r="N16" s="32"/>
      <c r="O16" s="13">
        <v>442</v>
      </c>
      <c r="P16" s="13">
        <f t="shared" si="3"/>
        <v>45.567010309278352</v>
      </c>
      <c r="Q16" s="32"/>
      <c r="R16" s="13">
        <v>292</v>
      </c>
      <c r="S16" s="13">
        <f t="shared" si="13"/>
        <v>33.18181818181818</v>
      </c>
      <c r="T16" s="32"/>
      <c r="U16" s="13">
        <v>205</v>
      </c>
      <c r="V16" s="13">
        <f t="shared" si="4"/>
        <v>37.272727272727273</v>
      </c>
      <c r="W16" s="32"/>
      <c r="X16" s="13">
        <v>173</v>
      </c>
      <c r="Y16" s="13">
        <f t="shared" si="5"/>
        <v>45.526315789473685</v>
      </c>
      <c r="Z16" s="32"/>
      <c r="AA16" s="13">
        <v>81</v>
      </c>
      <c r="AB16" s="13">
        <f t="shared" si="6"/>
        <v>45</v>
      </c>
      <c r="AC16" s="32"/>
      <c r="AD16" s="13">
        <v>70</v>
      </c>
      <c r="AE16" s="13">
        <f t="shared" si="7"/>
        <v>30.434782608695656</v>
      </c>
      <c r="AF16" s="32"/>
      <c r="AG16" s="13">
        <v>432</v>
      </c>
      <c r="AH16" s="13">
        <f t="shared" si="8"/>
        <v>32.554634513941224</v>
      </c>
      <c r="AI16" s="32"/>
      <c r="AJ16" s="13">
        <v>426</v>
      </c>
      <c r="AK16" s="13">
        <f t="shared" si="9"/>
        <v>36.787564766839381</v>
      </c>
      <c r="AL16" s="32"/>
      <c r="AM16" s="13">
        <v>387</v>
      </c>
      <c r="AN16" s="13">
        <f t="shared" si="10"/>
        <v>45.85308056872038</v>
      </c>
      <c r="AO16" s="32"/>
      <c r="AP16" s="13">
        <v>88</v>
      </c>
      <c r="AQ16" s="13">
        <f t="shared" si="14"/>
        <v>31.768953068592058</v>
      </c>
      <c r="AR16" s="32"/>
      <c r="AS16" s="13">
        <v>1097</v>
      </c>
      <c r="AT16" s="13">
        <f t="shared" si="20"/>
        <v>82.667671439336857</v>
      </c>
      <c r="AU16" s="32"/>
      <c r="AV16" s="13">
        <v>231</v>
      </c>
      <c r="AW16" s="13">
        <f t="shared" si="21"/>
        <v>19.948186528497409</v>
      </c>
      <c r="AX16" s="32"/>
      <c r="AY16" s="13">
        <v>65</v>
      </c>
      <c r="AZ16" s="13">
        <f t="shared" si="22"/>
        <v>7.7014218009478679</v>
      </c>
      <c r="BA16" s="32"/>
      <c r="BB16" s="13"/>
      <c r="BC16" s="13">
        <f t="shared" si="11"/>
        <v>0</v>
      </c>
      <c r="BD16" s="32"/>
      <c r="BE16" s="13">
        <f t="shared" si="12"/>
        <v>5018</v>
      </c>
      <c r="BF16" s="13">
        <f t="shared" si="17"/>
        <v>40.234124438742782</v>
      </c>
      <c r="BG16" s="32"/>
    </row>
    <row r="17" spans="1:59" x14ac:dyDescent="0.25">
      <c r="A17" s="1">
        <v>13</v>
      </c>
      <c r="B17" s="2"/>
      <c r="C17" s="13">
        <v>239</v>
      </c>
      <c r="D17" s="13">
        <f t="shared" si="19"/>
        <v>46.954813359528487</v>
      </c>
      <c r="E17" s="30">
        <f>(D17+D18+D19+D20)/4</f>
        <v>46.316306483300593</v>
      </c>
      <c r="F17" s="13">
        <v>223</v>
      </c>
      <c r="G17" s="13">
        <f t="shared" si="0"/>
        <v>60.107816711590296</v>
      </c>
      <c r="H17" s="30">
        <f>(G17+G18+G19+G20)/4</f>
        <v>48.38274932614555</v>
      </c>
      <c r="I17" s="13">
        <v>132</v>
      </c>
      <c r="J17" s="13">
        <f t="shared" si="1"/>
        <v>39.285714285714285</v>
      </c>
      <c r="K17" s="30">
        <f>(J17+J18+J19+J20)/4</f>
        <v>40.401785714285715</v>
      </c>
      <c r="L17" s="13">
        <v>566</v>
      </c>
      <c r="M17" s="13">
        <f t="shared" si="2"/>
        <v>44.920634920634924</v>
      </c>
      <c r="N17" s="30">
        <f>(M17+M18+M19+M20)/4</f>
        <v>39.444444444444443</v>
      </c>
      <c r="O17" s="13">
        <v>384</v>
      </c>
      <c r="P17" s="13">
        <f t="shared" si="3"/>
        <v>39.587628865979383</v>
      </c>
      <c r="Q17" s="30">
        <f>(P17+P18+P19+P20)/4</f>
        <v>38.943298969072167</v>
      </c>
      <c r="R17" s="13">
        <v>261</v>
      </c>
      <c r="S17" s="13">
        <f t="shared" si="13"/>
        <v>29.659090909090907</v>
      </c>
      <c r="T17" s="30">
        <f>(S17+S18+S19+S20)/4</f>
        <v>28.068181818181817</v>
      </c>
      <c r="U17" s="13">
        <v>265</v>
      </c>
      <c r="V17" s="13">
        <f t="shared" si="4"/>
        <v>48.18181818181818</v>
      </c>
      <c r="W17" s="30">
        <f>(V17+V18+V19+V20)/4</f>
        <v>41.227272727272727</v>
      </c>
      <c r="X17" s="13">
        <v>153</v>
      </c>
      <c r="Y17" s="13">
        <f t="shared" si="5"/>
        <v>40.263157894736842</v>
      </c>
      <c r="Z17" s="30">
        <f>(Y17+Y18+Y19+Y20)/4</f>
        <v>38.881578947368425</v>
      </c>
      <c r="AA17" s="13">
        <v>72</v>
      </c>
      <c r="AB17" s="13">
        <f t="shared" si="6"/>
        <v>40</v>
      </c>
      <c r="AC17" s="30">
        <f>(AB17+AB18+AB19+AB20)/4</f>
        <v>28.611111111111111</v>
      </c>
      <c r="AD17" s="13">
        <v>94</v>
      </c>
      <c r="AE17" s="13">
        <f t="shared" si="7"/>
        <v>40.869565217391305</v>
      </c>
      <c r="AF17" s="30">
        <f>(AE17+AE18+AE19+AE20)/4</f>
        <v>40.000000000000007</v>
      </c>
      <c r="AG17" s="13">
        <v>573</v>
      </c>
      <c r="AH17" s="13">
        <f t="shared" si="8"/>
        <v>43.18010550113037</v>
      </c>
      <c r="AI17" s="30">
        <f>(AH17+AH18+AH19+AH20)/4</f>
        <v>43.104747550866612</v>
      </c>
      <c r="AJ17" s="13">
        <v>461</v>
      </c>
      <c r="AK17" s="13">
        <f t="shared" si="9"/>
        <v>39.810017271157164</v>
      </c>
      <c r="AL17" s="30">
        <f>(AK17+AK18+AK19+AK20)/4</f>
        <v>40.025906735751292</v>
      </c>
      <c r="AM17" s="13">
        <v>368</v>
      </c>
      <c r="AN17" s="13">
        <f t="shared" si="10"/>
        <v>43.601895734597157</v>
      </c>
      <c r="AO17" s="30">
        <f>(AN17+AN18+AN19+AN20)/4</f>
        <v>45.290284360189574</v>
      </c>
      <c r="AP17" s="13">
        <v>68</v>
      </c>
      <c r="AQ17" s="13">
        <f t="shared" si="14"/>
        <v>24.548736462093864</v>
      </c>
      <c r="AR17" s="30">
        <f>(AQ17+AQ18+AQ19+AQ20)/4</f>
        <v>30.144404332129966</v>
      </c>
      <c r="AS17" s="13">
        <v>1140</v>
      </c>
      <c r="AT17" s="13">
        <f t="shared" si="20"/>
        <v>85.908063300678222</v>
      </c>
      <c r="AU17" s="30">
        <f>(AT17+AT18+AT19+AT20)/4</f>
        <v>83.948756593820647</v>
      </c>
      <c r="AV17" s="13">
        <v>212</v>
      </c>
      <c r="AW17" s="13">
        <f t="shared" si="21"/>
        <v>18.307426597582037</v>
      </c>
      <c r="AX17" s="30">
        <f>(AW17+AW18+AW19+AW20)/4</f>
        <v>48.553540587219345</v>
      </c>
      <c r="AY17" s="13">
        <v>30</v>
      </c>
      <c r="AZ17" s="13">
        <f t="shared" si="22"/>
        <v>3.5545023696682465</v>
      </c>
      <c r="BA17" s="30">
        <f>(AZ17+AZ18+AZ19+AZ20)/4</f>
        <v>4.2654028436018958</v>
      </c>
      <c r="BB17" s="13"/>
      <c r="BC17" s="13">
        <f t="shared" si="11"/>
        <v>0</v>
      </c>
      <c r="BD17" s="30">
        <f>(BC17+BC18+BC19+BC20)/4</f>
        <v>0</v>
      </c>
      <c r="BE17" s="13">
        <f t="shared" si="12"/>
        <v>5241</v>
      </c>
      <c r="BF17" s="13">
        <f t="shared" si="17"/>
        <v>42.022129570237333</v>
      </c>
      <c r="BG17" s="30">
        <f>(BF17+BF18+BF19+BF20)/4</f>
        <v>43.485407312379728</v>
      </c>
    </row>
    <row r="18" spans="1:59" x14ac:dyDescent="0.25">
      <c r="A18" s="1">
        <v>14</v>
      </c>
      <c r="B18" s="23"/>
      <c r="C18" s="13">
        <v>266</v>
      </c>
      <c r="D18" s="13">
        <f t="shared" si="19"/>
        <v>52.259332023575638</v>
      </c>
      <c r="E18" s="31"/>
      <c r="F18" s="13">
        <v>155</v>
      </c>
      <c r="G18" s="13">
        <f t="shared" si="0"/>
        <v>41.77897574123989</v>
      </c>
      <c r="H18" s="31"/>
      <c r="I18" s="13">
        <v>142</v>
      </c>
      <c r="J18" s="13">
        <f t="shared" si="1"/>
        <v>42.261904761904766</v>
      </c>
      <c r="K18" s="31"/>
      <c r="L18" s="13">
        <v>452</v>
      </c>
      <c r="M18" s="13">
        <f t="shared" si="2"/>
        <v>35.873015873015873</v>
      </c>
      <c r="N18" s="31"/>
      <c r="O18" s="13">
        <v>348</v>
      </c>
      <c r="P18" s="13">
        <f t="shared" si="3"/>
        <v>35.876288659793815</v>
      </c>
      <c r="Q18" s="31"/>
      <c r="R18" s="13">
        <v>248</v>
      </c>
      <c r="S18" s="13">
        <f t="shared" si="13"/>
        <v>28.18181818181818</v>
      </c>
      <c r="T18" s="31"/>
      <c r="U18" s="13">
        <v>185</v>
      </c>
      <c r="V18" s="13">
        <f t="shared" si="4"/>
        <v>33.636363636363633</v>
      </c>
      <c r="W18" s="31"/>
      <c r="X18" s="13">
        <v>133</v>
      </c>
      <c r="Y18" s="13">
        <f t="shared" si="5"/>
        <v>35</v>
      </c>
      <c r="Z18" s="31"/>
      <c r="AA18" s="13">
        <v>71</v>
      </c>
      <c r="AB18" s="13">
        <f t="shared" si="6"/>
        <v>39.444444444444443</v>
      </c>
      <c r="AC18" s="31"/>
      <c r="AD18" s="13">
        <v>117</v>
      </c>
      <c r="AE18" s="13">
        <f t="shared" si="7"/>
        <v>50.869565217391312</v>
      </c>
      <c r="AF18" s="31"/>
      <c r="AG18" s="13">
        <v>584</v>
      </c>
      <c r="AH18" s="13">
        <f t="shared" si="8"/>
        <v>44.009042954031649</v>
      </c>
      <c r="AI18" s="31"/>
      <c r="AJ18" s="13">
        <v>392</v>
      </c>
      <c r="AK18" s="13">
        <f t="shared" si="9"/>
        <v>33.851468048359237</v>
      </c>
      <c r="AL18" s="31"/>
      <c r="AM18" s="13">
        <v>375</v>
      </c>
      <c r="AN18" s="13">
        <f t="shared" si="10"/>
        <v>44.431279620853083</v>
      </c>
      <c r="AO18" s="31"/>
      <c r="AP18" s="13">
        <v>69</v>
      </c>
      <c r="AQ18" s="13">
        <f t="shared" si="14"/>
        <v>24.909747292418771</v>
      </c>
      <c r="AR18" s="31"/>
      <c r="AS18" s="13">
        <v>1081</v>
      </c>
      <c r="AT18" s="13">
        <f t="shared" si="20"/>
        <v>81.461944235116803</v>
      </c>
      <c r="AU18" s="31"/>
      <c r="AV18" s="13">
        <v>382</v>
      </c>
      <c r="AW18" s="13">
        <f t="shared" si="21"/>
        <v>32.987910189982728</v>
      </c>
      <c r="AX18" s="31"/>
      <c r="AY18" s="13">
        <v>37</v>
      </c>
      <c r="AZ18" s="13">
        <f t="shared" si="22"/>
        <v>4.3838862559241711</v>
      </c>
      <c r="BA18" s="31"/>
      <c r="BB18" s="13"/>
      <c r="BC18" s="13">
        <f t="shared" si="11"/>
        <v>0</v>
      </c>
      <c r="BD18" s="31"/>
      <c r="BE18" s="13">
        <f t="shared" si="12"/>
        <v>5037</v>
      </c>
      <c r="BF18" s="13">
        <f t="shared" si="17"/>
        <v>40.386465683130211</v>
      </c>
      <c r="BG18" s="31"/>
    </row>
    <row r="19" spans="1:59" x14ac:dyDescent="0.25">
      <c r="A19" s="1">
        <v>15</v>
      </c>
      <c r="B19" s="4"/>
      <c r="C19" s="13">
        <v>190</v>
      </c>
      <c r="D19" s="13">
        <f t="shared" si="19"/>
        <v>37.328094302554028</v>
      </c>
      <c r="E19" s="31"/>
      <c r="F19" s="13">
        <v>140</v>
      </c>
      <c r="G19" s="13">
        <f t="shared" si="0"/>
        <v>37.735849056603776</v>
      </c>
      <c r="H19" s="31"/>
      <c r="I19" s="13">
        <v>126</v>
      </c>
      <c r="J19" s="13">
        <f t="shared" si="1"/>
        <v>37.5</v>
      </c>
      <c r="K19" s="31"/>
      <c r="L19" s="13">
        <v>456</v>
      </c>
      <c r="M19" s="13">
        <f t="shared" si="2"/>
        <v>36.19047619047619</v>
      </c>
      <c r="N19" s="31"/>
      <c r="O19" s="13">
        <v>349</v>
      </c>
      <c r="P19" s="13">
        <f t="shared" si="3"/>
        <v>35.979381443298969</v>
      </c>
      <c r="Q19" s="31"/>
      <c r="R19" s="13">
        <v>234</v>
      </c>
      <c r="S19" s="13">
        <f t="shared" si="13"/>
        <v>26.59090909090909</v>
      </c>
      <c r="T19" s="31"/>
      <c r="U19" s="13">
        <v>258</v>
      </c>
      <c r="V19" s="13">
        <f t="shared" si="4"/>
        <v>46.909090909090907</v>
      </c>
      <c r="W19" s="31"/>
      <c r="X19" s="13">
        <v>148</v>
      </c>
      <c r="Y19" s="13">
        <f t="shared" si="5"/>
        <v>38.94736842105263</v>
      </c>
      <c r="Z19" s="31"/>
      <c r="AA19" s="13">
        <v>63</v>
      </c>
      <c r="AB19" s="13">
        <f t="shared" si="6"/>
        <v>35</v>
      </c>
      <c r="AC19" s="31"/>
      <c r="AD19" s="13">
        <v>85</v>
      </c>
      <c r="AE19" s="13">
        <f t="shared" si="7"/>
        <v>36.956521739130437</v>
      </c>
      <c r="AF19" s="31"/>
      <c r="AG19" s="13">
        <v>461</v>
      </c>
      <c r="AH19" s="13">
        <f t="shared" si="8"/>
        <v>34.740015071590051</v>
      </c>
      <c r="AI19" s="31"/>
      <c r="AJ19" s="13">
        <v>468</v>
      </c>
      <c r="AK19" s="13">
        <f t="shared" si="9"/>
        <v>40.414507772020727</v>
      </c>
      <c r="AL19" s="31"/>
      <c r="AM19" s="13">
        <v>380</v>
      </c>
      <c r="AN19" s="13">
        <f t="shared" si="10"/>
        <v>45.023696682464461</v>
      </c>
      <c r="AO19" s="31"/>
      <c r="AP19" s="13">
        <v>90</v>
      </c>
      <c r="AQ19" s="13">
        <f t="shared" si="14"/>
        <v>32.490974729241877</v>
      </c>
      <c r="AR19" s="31"/>
      <c r="AS19" s="13">
        <v>1106</v>
      </c>
      <c r="AT19" s="13">
        <f t="shared" si="20"/>
        <v>83.345892991710627</v>
      </c>
      <c r="AU19" s="31"/>
      <c r="AV19" s="13">
        <v>646</v>
      </c>
      <c r="AW19" s="13">
        <f t="shared" si="21"/>
        <v>55.785837651122627</v>
      </c>
      <c r="AX19" s="31"/>
      <c r="AY19" s="13">
        <v>33</v>
      </c>
      <c r="AZ19" s="13">
        <f t="shared" si="22"/>
        <v>3.9099526066350712</v>
      </c>
      <c r="BA19" s="31"/>
      <c r="BB19" s="13"/>
      <c r="BC19" s="13">
        <f t="shared" si="11"/>
        <v>0</v>
      </c>
      <c r="BD19" s="31"/>
      <c r="BE19" s="13">
        <f t="shared" si="12"/>
        <v>5233</v>
      </c>
      <c r="BF19" s="13">
        <f t="shared" si="17"/>
        <v>41.957985888389992</v>
      </c>
      <c r="BG19" s="31"/>
    </row>
    <row r="20" spans="1:59" x14ac:dyDescent="0.25">
      <c r="A20" s="1">
        <v>16</v>
      </c>
      <c r="B20" s="5"/>
      <c r="C20" s="13">
        <v>248</v>
      </c>
      <c r="D20" s="13">
        <f t="shared" si="19"/>
        <v>48.722986247544206</v>
      </c>
      <c r="E20" s="32"/>
      <c r="F20" s="13">
        <v>200</v>
      </c>
      <c r="G20" s="13">
        <f t="shared" si="0"/>
        <v>53.908355795148246</v>
      </c>
      <c r="H20" s="32"/>
      <c r="I20" s="13">
        <v>143</v>
      </c>
      <c r="J20" s="13">
        <f t="shared" si="1"/>
        <v>42.55952380952381</v>
      </c>
      <c r="K20" s="32"/>
      <c r="L20" s="13">
        <v>514</v>
      </c>
      <c r="M20" s="13">
        <f t="shared" si="2"/>
        <v>40.793650793650798</v>
      </c>
      <c r="N20" s="32"/>
      <c r="O20" s="13">
        <v>430</v>
      </c>
      <c r="P20" s="13">
        <f t="shared" si="3"/>
        <v>44.329896907216501</v>
      </c>
      <c r="Q20" s="32"/>
      <c r="R20" s="13">
        <v>245</v>
      </c>
      <c r="S20" s="13">
        <f t="shared" si="13"/>
        <v>27.84090909090909</v>
      </c>
      <c r="T20" s="32"/>
      <c r="U20" s="13">
        <v>199</v>
      </c>
      <c r="V20" s="13">
        <f t="shared" si="4"/>
        <v>36.18181818181818</v>
      </c>
      <c r="W20" s="32"/>
      <c r="X20" s="13">
        <v>157</v>
      </c>
      <c r="Y20" s="13">
        <f t="shared" si="5"/>
        <v>41.315789473684212</v>
      </c>
      <c r="Z20" s="32"/>
      <c r="AA20" s="13">
        <v>77</v>
      </c>
      <c r="AB20" s="13">
        <v>0</v>
      </c>
      <c r="AC20" s="32"/>
      <c r="AD20" s="13">
        <v>72</v>
      </c>
      <c r="AE20" s="13">
        <f t="shared" si="7"/>
        <v>31.304347826086961</v>
      </c>
      <c r="AF20" s="32"/>
      <c r="AG20" s="13">
        <v>670</v>
      </c>
      <c r="AH20" s="13">
        <f t="shared" si="8"/>
        <v>50.489826676714394</v>
      </c>
      <c r="AI20" s="32"/>
      <c r="AJ20" s="13">
        <v>533</v>
      </c>
      <c r="AK20" s="13">
        <f t="shared" si="9"/>
        <v>46.027633851468046</v>
      </c>
      <c r="AL20" s="32"/>
      <c r="AM20" s="13">
        <v>406</v>
      </c>
      <c r="AN20" s="13">
        <f t="shared" si="10"/>
        <v>48.104265402843602</v>
      </c>
      <c r="AO20" s="32"/>
      <c r="AP20" s="13">
        <v>107</v>
      </c>
      <c r="AQ20" s="13">
        <f t="shared" si="14"/>
        <v>38.628158844765345</v>
      </c>
      <c r="AR20" s="32"/>
      <c r="AS20" s="13">
        <v>1129</v>
      </c>
      <c r="AT20" s="13">
        <f t="shared" si="20"/>
        <v>85.079125847776936</v>
      </c>
      <c r="AU20" s="32"/>
      <c r="AV20" s="13">
        <v>1009</v>
      </c>
      <c r="AW20" s="13">
        <f t="shared" si="21"/>
        <v>87.132987910189982</v>
      </c>
      <c r="AX20" s="32"/>
      <c r="AY20" s="13">
        <v>44</v>
      </c>
      <c r="AZ20" s="13">
        <f t="shared" si="22"/>
        <v>5.2132701421800949</v>
      </c>
      <c r="BA20" s="32"/>
      <c r="BB20" s="13"/>
      <c r="BC20" s="13">
        <f t="shared" si="11"/>
        <v>0</v>
      </c>
      <c r="BD20" s="32"/>
      <c r="BE20" s="13">
        <f t="shared" si="12"/>
        <v>6183</v>
      </c>
      <c r="BF20" s="13">
        <f t="shared" si="17"/>
        <v>49.575048107761383</v>
      </c>
      <c r="BG20" s="32"/>
    </row>
    <row r="21" spans="1:59" x14ac:dyDescent="0.25">
      <c r="A21" s="1">
        <v>17</v>
      </c>
      <c r="B21" s="22"/>
      <c r="C21" s="13">
        <v>271</v>
      </c>
      <c r="D21" s="13">
        <f t="shared" si="19"/>
        <v>53.241650294695482</v>
      </c>
      <c r="E21" s="30">
        <f>(D21+D22+D23+D24)/4</f>
        <v>57.121807465618865</v>
      </c>
      <c r="F21" s="13">
        <v>185</v>
      </c>
      <c r="G21" s="13">
        <f t="shared" si="0"/>
        <v>49.865229110512132</v>
      </c>
      <c r="H21" s="30">
        <f>(G21+G22+G23+G24)/4</f>
        <v>50.336927223719684</v>
      </c>
      <c r="I21" s="13">
        <v>149</v>
      </c>
      <c r="J21" s="13">
        <f t="shared" si="1"/>
        <v>44.345238095238095</v>
      </c>
      <c r="K21" s="30">
        <f>(J21+J22+J23+J24)/4</f>
        <v>47.767857142857139</v>
      </c>
      <c r="L21" s="13">
        <v>645</v>
      </c>
      <c r="M21" s="13">
        <f t="shared" si="2"/>
        <v>51.19047619047619</v>
      </c>
      <c r="N21" s="30">
        <f>(M21+M22+M23+M24)/4</f>
        <v>47.083333333333336</v>
      </c>
      <c r="O21" s="13">
        <v>365</v>
      </c>
      <c r="P21" s="13">
        <f t="shared" si="3"/>
        <v>37.628865979381445</v>
      </c>
      <c r="Q21" s="30">
        <f>(P21+P22+P23+P24)/4</f>
        <v>40.412371134020617</v>
      </c>
      <c r="R21" s="13">
        <v>268</v>
      </c>
      <c r="S21" s="13">
        <f t="shared" si="13"/>
        <v>30.454545454545453</v>
      </c>
      <c r="T21" s="30">
        <f>(S21+S22+S23+S24)/4</f>
        <v>34.744318181818187</v>
      </c>
      <c r="U21" s="13">
        <v>227</v>
      </c>
      <c r="V21" s="13">
        <f t="shared" si="4"/>
        <v>41.272727272727273</v>
      </c>
      <c r="W21" s="30">
        <f>(V21+V22+V23+V24)/4</f>
        <v>48.318181818181813</v>
      </c>
      <c r="X21" s="13">
        <v>171</v>
      </c>
      <c r="Y21" s="13">
        <f t="shared" si="5"/>
        <v>45</v>
      </c>
      <c r="Z21" s="30">
        <f>(Y21+Y22+Y23+Y24)/4</f>
        <v>54.60526315789474</v>
      </c>
      <c r="AA21" s="13">
        <v>82</v>
      </c>
      <c r="AB21" s="13">
        <f t="shared" ref="AB21:AB55" si="23">AA21/1.8</f>
        <v>45.555555555555557</v>
      </c>
      <c r="AC21" s="30">
        <f>(AB21+AB22+AB23+AB24)/4</f>
        <v>42.777777777777771</v>
      </c>
      <c r="AD21" s="13">
        <v>92</v>
      </c>
      <c r="AE21" s="13">
        <f t="shared" si="7"/>
        <v>40</v>
      </c>
      <c r="AF21" s="30">
        <f>(AE21+AE22+AE23+AE24)/4</f>
        <v>42.934782608695656</v>
      </c>
      <c r="AG21" s="13">
        <v>549</v>
      </c>
      <c r="AH21" s="13">
        <f t="shared" si="8"/>
        <v>41.371514694800304</v>
      </c>
      <c r="AI21" s="30">
        <f>(AH21+AH22+AH23+AH24)/4</f>
        <v>49.886963074604367</v>
      </c>
      <c r="AJ21" s="13">
        <v>519</v>
      </c>
      <c r="AK21" s="13">
        <f t="shared" si="9"/>
        <v>44.818652849740936</v>
      </c>
      <c r="AL21" s="30">
        <f>(AK21+AK22+AK23+AK24)/4</f>
        <v>47.949050086355783</v>
      </c>
      <c r="AM21" s="13">
        <v>420</v>
      </c>
      <c r="AN21" s="13">
        <f t="shared" si="10"/>
        <v>49.763033175355453</v>
      </c>
      <c r="AO21" s="30">
        <f>(AN21+AN22+AN23+AN24)/4</f>
        <v>53.672985781990526</v>
      </c>
      <c r="AP21" s="13">
        <v>93</v>
      </c>
      <c r="AQ21" s="13">
        <f t="shared" si="14"/>
        <v>33.574007220216608</v>
      </c>
      <c r="AR21" s="30">
        <f>(AQ21+AQ22+AQ23+AQ24)/4</f>
        <v>36.191335740072198</v>
      </c>
      <c r="AS21" s="13">
        <v>1034</v>
      </c>
      <c r="AT21" s="13">
        <f t="shared" si="20"/>
        <v>77.920120572720421</v>
      </c>
      <c r="AU21" s="30">
        <f>(AT21+AT22+AT23+AT24)/4</f>
        <v>61.925395629238885</v>
      </c>
      <c r="AV21" s="13">
        <v>1209</v>
      </c>
      <c r="AW21" s="13">
        <f t="shared" si="21"/>
        <v>104.4041450777202</v>
      </c>
      <c r="AX21" s="30">
        <f>(AW21+AW22+AW23+AW24)/4</f>
        <v>145.293609671848</v>
      </c>
      <c r="AY21" s="13">
        <v>150</v>
      </c>
      <c r="AZ21" s="13">
        <f t="shared" si="22"/>
        <v>17.772511848341232</v>
      </c>
      <c r="BA21" s="30">
        <f>(AZ21+AZ22+AZ23+AZ24)/4</f>
        <v>39.514218009478675</v>
      </c>
      <c r="BB21" s="13"/>
      <c r="BC21" s="13">
        <f t="shared" si="11"/>
        <v>0</v>
      </c>
      <c r="BD21" s="30">
        <f>(BC21+BC22+BC23+BC24)/4</f>
        <v>0</v>
      </c>
      <c r="BE21" s="13">
        <f t="shared" si="12"/>
        <v>6429</v>
      </c>
      <c r="BF21" s="13">
        <f t="shared" si="17"/>
        <v>51.547466324567033</v>
      </c>
      <c r="BG21" s="30">
        <f>(BF21+BF22+BF23+BF24)/4</f>
        <v>57.61906670942912</v>
      </c>
    </row>
    <row r="22" spans="1:59" x14ac:dyDescent="0.25">
      <c r="A22" s="1">
        <v>18</v>
      </c>
      <c r="B22" s="9"/>
      <c r="C22" s="13">
        <v>288</v>
      </c>
      <c r="D22" s="13">
        <f t="shared" si="19"/>
        <v>56.581532416502945</v>
      </c>
      <c r="E22" s="31"/>
      <c r="F22" s="13">
        <v>195</v>
      </c>
      <c r="G22" s="13">
        <f t="shared" si="0"/>
        <v>52.560646900269539</v>
      </c>
      <c r="H22" s="31"/>
      <c r="I22" s="13">
        <v>135</v>
      </c>
      <c r="J22" s="13">
        <f t="shared" si="1"/>
        <v>40.178571428571431</v>
      </c>
      <c r="K22" s="31"/>
      <c r="L22" s="13">
        <v>557</v>
      </c>
      <c r="M22" s="13">
        <f t="shared" si="2"/>
        <v>44.206349206349209</v>
      </c>
      <c r="N22" s="31"/>
      <c r="O22" s="13">
        <v>435</v>
      </c>
      <c r="P22" s="13">
        <f t="shared" si="3"/>
        <v>44.845360824742272</v>
      </c>
      <c r="Q22" s="31"/>
      <c r="R22" s="13">
        <v>310</v>
      </c>
      <c r="S22" s="13">
        <f t="shared" si="13"/>
        <v>35.227272727272727</v>
      </c>
      <c r="T22" s="31"/>
      <c r="U22" s="13">
        <v>252</v>
      </c>
      <c r="V22" s="13">
        <f t="shared" si="4"/>
        <v>45.81818181818182</v>
      </c>
      <c r="W22" s="31"/>
      <c r="X22" s="13">
        <v>195</v>
      </c>
      <c r="Y22" s="13">
        <f t="shared" si="5"/>
        <v>51.315789473684212</v>
      </c>
      <c r="Z22" s="31"/>
      <c r="AA22" s="13">
        <v>85</v>
      </c>
      <c r="AB22" s="13">
        <f t="shared" si="23"/>
        <v>47.222222222222221</v>
      </c>
      <c r="AC22" s="31"/>
      <c r="AD22" s="13">
        <v>81</v>
      </c>
      <c r="AE22" s="13">
        <f t="shared" si="7"/>
        <v>35.217391304347828</v>
      </c>
      <c r="AF22" s="31"/>
      <c r="AG22" s="13">
        <v>671</v>
      </c>
      <c r="AH22" s="13">
        <f t="shared" si="8"/>
        <v>50.565184626978144</v>
      </c>
      <c r="AI22" s="31"/>
      <c r="AJ22" s="13">
        <v>580</v>
      </c>
      <c r="AK22" s="13">
        <f t="shared" si="9"/>
        <v>50.086355785837654</v>
      </c>
      <c r="AL22" s="31"/>
      <c r="AM22" s="13">
        <v>424</v>
      </c>
      <c r="AN22" s="13">
        <f t="shared" si="10"/>
        <v>50.236966824644554</v>
      </c>
      <c r="AO22" s="31"/>
      <c r="AP22" s="13">
        <v>99</v>
      </c>
      <c r="AQ22" s="13">
        <f t="shared" si="14"/>
        <v>35.740072202166061</v>
      </c>
      <c r="AR22" s="31"/>
      <c r="AS22" s="13">
        <v>940</v>
      </c>
      <c r="AT22" s="13">
        <f t="shared" si="20"/>
        <v>70.836473247927657</v>
      </c>
      <c r="AU22" s="31"/>
      <c r="AV22" s="13">
        <v>1779</v>
      </c>
      <c r="AW22" s="13">
        <f t="shared" si="21"/>
        <v>153.62694300518135</v>
      </c>
      <c r="AX22" s="31"/>
      <c r="AY22" s="13">
        <v>250</v>
      </c>
      <c r="AZ22" s="13">
        <f t="shared" si="22"/>
        <v>29.620853080568722</v>
      </c>
      <c r="BA22" s="31"/>
      <c r="BB22" s="13"/>
      <c r="BC22" s="13">
        <f t="shared" si="11"/>
        <v>0</v>
      </c>
      <c r="BD22" s="31"/>
      <c r="BE22" s="13">
        <f t="shared" si="12"/>
        <v>7276</v>
      </c>
      <c r="BF22" s="13">
        <f t="shared" si="17"/>
        <v>58.338678640153944</v>
      </c>
      <c r="BG22" s="31"/>
    </row>
    <row r="23" spans="1:59" x14ac:dyDescent="0.25">
      <c r="A23" s="1">
        <v>19</v>
      </c>
      <c r="B23" s="7"/>
      <c r="C23" s="13">
        <v>322</v>
      </c>
      <c r="D23" s="13">
        <f t="shared" si="19"/>
        <v>63.261296660117878</v>
      </c>
      <c r="E23" s="31"/>
      <c r="F23" s="13">
        <v>164</v>
      </c>
      <c r="G23" s="13">
        <f t="shared" si="0"/>
        <v>44.204851752021561</v>
      </c>
      <c r="H23" s="31"/>
      <c r="I23" s="13">
        <v>189</v>
      </c>
      <c r="J23" s="13">
        <f t="shared" si="1"/>
        <v>56.25</v>
      </c>
      <c r="K23" s="31"/>
      <c r="L23" s="13">
        <v>568</v>
      </c>
      <c r="M23" s="13">
        <f t="shared" si="2"/>
        <v>45.079365079365083</v>
      </c>
      <c r="N23" s="31"/>
      <c r="O23" s="13">
        <v>352</v>
      </c>
      <c r="P23" s="13">
        <f t="shared" si="3"/>
        <v>36.288659793814439</v>
      </c>
      <c r="Q23" s="31"/>
      <c r="R23" s="13">
        <v>278</v>
      </c>
      <c r="S23" s="13">
        <f t="shared" si="13"/>
        <v>31.59090909090909</v>
      </c>
      <c r="T23" s="31"/>
      <c r="U23" s="13">
        <v>262</v>
      </c>
      <c r="V23" s="13">
        <f t="shared" si="4"/>
        <v>47.636363636363633</v>
      </c>
      <c r="W23" s="31"/>
      <c r="X23" s="13">
        <v>200</v>
      </c>
      <c r="Y23" s="13">
        <f t="shared" si="5"/>
        <v>52.631578947368425</v>
      </c>
      <c r="Z23" s="31"/>
      <c r="AA23" s="13">
        <v>73</v>
      </c>
      <c r="AB23" s="13">
        <f t="shared" si="23"/>
        <v>40.555555555555557</v>
      </c>
      <c r="AC23" s="31"/>
      <c r="AD23" s="13">
        <v>117</v>
      </c>
      <c r="AE23" s="13">
        <f t="shared" si="7"/>
        <v>50.869565217391312</v>
      </c>
      <c r="AF23" s="31"/>
      <c r="AG23" s="13">
        <v>744</v>
      </c>
      <c r="AH23" s="13">
        <f t="shared" si="8"/>
        <v>56.066314996232101</v>
      </c>
      <c r="AI23" s="31"/>
      <c r="AJ23" s="13">
        <v>533</v>
      </c>
      <c r="AK23" s="13">
        <f t="shared" si="9"/>
        <v>46.027633851468046</v>
      </c>
      <c r="AL23" s="31"/>
      <c r="AM23" s="13">
        <v>461</v>
      </c>
      <c r="AN23" s="13">
        <f t="shared" si="10"/>
        <v>54.620853080568722</v>
      </c>
      <c r="AO23" s="31"/>
      <c r="AP23" s="13">
        <v>97</v>
      </c>
      <c r="AQ23" s="13">
        <f t="shared" si="14"/>
        <v>35.018050541516246</v>
      </c>
      <c r="AR23" s="31"/>
      <c r="AS23" s="13">
        <v>795</v>
      </c>
      <c r="AT23" s="13">
        <f t="shared" si="20"/>
        <v>59.909570459683501</v>
      </c>
      <c r="AU23" s="31"/>
      <c r="AV23" s="13">
        <v>1870</v>
      </c>
      <c r="AW23" s="13">
        <f t="shared" si="21"/>
        <v>161.4853195164076</v>
      </c>
      <c r="AX23" s="31"/>
      <c r="AY23" s="13">
        <v>394</v>
      </c>
      <c r="AZ23" s="13">
        <f t="shared" si="22"/>
        <v>46.682464454976305</v>
      </c>
      <c r="BA23" s="31"/>
      <c r="BB23" s="13"/>
      <c r="BC23" s="13">
        <f t="shared" si="11"/>
        <v>0</v>
      </c>
      <c r="BD23" s="31"/>
      <c r="BE23" s="13">
        <f t="shared" si="12"/>
        <v>7419</v>
      </c>
      <c r="BF23" s="13">
        <f t="shared" si="17"/>
        <v>59.485246953175114</v>
      </c>
      <c r="BG23" s="31"/>
    </row>
    <row r="24" spans="1:59" x14ac:dyDescent="0.25">
      <c r="A24" s="1">
        <v>20</v>
      </c>
      <c r="B24" s="8"/>
      <c r="C24" s="13">
        <v>282</v>
      </c>
      <c r="D24" s="13">
        <f t="shared" si="19"/>
        <v>55.402750491159139</v>
      </c>
      <c r="E24" s="32"/>
      <c r="F24" s="13">
        <v>203</v>
      </c>
      <c r="G24" s="13">
        <f t="shared" si="0"/>
        <v>54.716981132075475</v>
      </c>
      <c r="H24" s="32"/>
      <c r="I24" s="13">
        <v>169</v>
      </c>
      <c r="J24" s="13">
        <f t="shared" si="1"/>
        <v>50.297619047619051</v>
      </c>
      <c r="K24" s="32"/>
      <c r="L24" s="13">
        <v>603</v>
      </c>
      <c r="M24" s="13">
        <f t="shared" si="2"/>
        <v>47.857142857142861</v>
      </c>
      <c r="N24" s="32"/>
      <c r="O24" s="13">
        <v>416</v>
      </c>
      <c r="P24" s="13">
        <f t="shared" si="3"/>
        <v>42.886597938144334</v>
      </c>
      <c r="Q24" s="32"/>
      <c r="R24" s="13">
        <v>367</v>
      </c>
      <c r="S24" s="13">
        <f t="shared" si="13"/>
        <v>41.704545454545453</v>
      </c>
      <c r="T24" s="32"/>
      <c r="U24" s="13">
        <v>322</v>
      </c>
      <c r="V24" s="13">
        <f t="shared" si="4"/>
        <v>58.545454545454547</v>
      </c>
      <c r="W24" s="32"/>
      <c r="X24" s="13">
        <v>264</v>
      </c>
      <c r="Y24" s="13">
        <f t="shared" si="5"/>
        <v>69.473684210526315</v>
      </c>
      <c r="Z24" s="32"/>
      <c r="AA24" s="13">
        <v>68</v>
      </c>
      <c r="AB24" s="13">
        <f t="shared" si="23"/>
        <v>37.777777777777779</v>
      </c>
      <c r="AC24" s="32"/>
      <c r="AD24" s="13">
        <v>105</v>
      </c>
      <c r="AE24" s="13">
        <f t="shared" si="7"/>
        <v>45.652173913043484</v>
      </c>
      <c r="AF24" s="32"/>
      <c r="AG24" s="13">
        <v>684</v>
      </c>
      <c r="AH24" s="13">
        <f t="shared" si="8"/>
        <v>51.544837980406932</v>
      </c>
      <c r="AI24" s="32"/>
      <c r="AJ24" s="13">
        <v>589</v>
      </c>
      <c r="AK24" s="13">
        <f t="shared" si="9"/>
        <v>50.86355785837651</v>
      </c>
      <c r="AL24" s="32"/>
      <c r="AM24" s="13">
        <v>507</v>
      </c>
      <c r="AN24" s="13">
        <f t="shared" si="10"/>
        <v>60.071090047393369</v>
      </c>
      <c r="AO24" s="32"/>
      <c r="AP24" s="13">
        <v>112</v>
      </c>
      <c r="AQ24" s="13">
        <f t="shared" si="14"/>
        <v>40.433212996389891</v>
      </c>
      <c r="AR24" s="32"/>
      <c r="AS24" s="13">
        <v>518</v>
      </c>
      <c r="AT24" s="13">
        <f t="shared" si="20"/>
        <v>39.035418236623968</v>
      </c>
      <c r="AU24" s="32"/>
      <c r="AV24" s="13">
        <v>1872</v>
      </c>
      <c r="AW24" s="13">
        <f t="shared" si="21"/>
        <v>161.65803108808291</v>
      </c>
      <c r="AX24" s="32"/>
      <c r="AY24" s="13">
        <v>540</v>
      </c>
      <c r="AZ24" s="13">
        <f t="shared" si="22"/>
        <v>63.981042654028442</v>
      </c>
      <c r="BA24" s="32"/>
      <c r="BB24" s="13"/>
      <c r="BC24" s="13">
        <f t="shared" si="11"/>
        <v>0</v>
      </c>
      <c r="BD24" s="32"/>
      <c r="BE24" s="13">
        <f t="shared" si="12"/>
        <v>7621</v>
      </c>
      <c r="BF24" s="13">
        <f t="shared" si="17"/>
        <v>61.104874919820396</v>
      </c>
      <c r="BG24" s="32"/>
    </row>
    <row r="25" spans="1:59" x14ac:dyDescent="0.25">
      <c r="A25" s="1">
        <v>21</v>
      </c>
      <c r="B25" s="2"/>
      <c r="C25" s="13">
        <v>287</v>
      </c>
      <c r="D25" s="13">
        <f t="shared" si="19"/>
        <v>56.385068762278983</v>
      </c>
      <c r="E25" s="30">
        <f>(D25+D26+D27+D28)/4</f>
        <v>53.536345776031439</v>
      </c>
      <c r="F25" s="13">
        <v>165</v>
      </c>
      <c r="G25" s="13">
        <f t="shared" si="0"/>
        <v>44.474393530997304</v>
      </c>
      <c r="H25" s="30">
        <f>(G25+G26+G27+G28)/4</f>
        <v>44.0700808625337</v>
      </c>
      <c r="I25" s="13">
        <v>195</v>
      </c>
      <c r="J25" s="13">
        <f t="shared" si="1"/>
        <v>58.035714285714285</v>
      </c>
      <c r="K25" s="30">
        <f>(J25+J26+J27+J28)/4</f>
        <v>40.029761904761905</v>
      </c>
      <c r="L25" s="13">
        <v>704</v>
      </c>
      <c r="M25" s="13">
        <f t="shared" si="2"/>
        <v>55.873015873015873</v>
      </c>
      <c r="N25" s="30">
        <f>(M25+M26+M27+M28)/4</f>
        <v>47.956349206349209</v>
      </c>
      <c r="O25" s="13">
        <v>385</v>
      </c>
      <c r="P25" s="13">
        <f t="shared" si="3"/>
        <v>39.690721649484537</v>
      </c>
      <c r="Q25" s="30">
        <f>(P25+P26+P27+P28)/4</f>
        <v>40.077319587628864</v>
      </c>
      <c r="R25" s="13">
        <v>295</v>
      </c>
      <c r="S25" s="13">
        <f t="shared" si="13"/>
        <v>33.522727272727273</v>
      </c>
      <c r="T25" s="30">
        <f>(S25+S26+S27+S28)/4</f>
        <v>38.352272727272727</v>
      </c>
      <c r="U25" s="13">
        <v>226</v>
      </c>
      <c r="V25" s="13">
        <f t="shared" si="4"/>
        <v>41.090909090909093</v>
      </c>
      <c r="W25" s="30">
        <f>(V25+V26+V27+V28)/4</f>
        <v>41.31818181818182</v>
      </c>
      <c r="X25" s="13">
        <v>178</v>
      </c>
      <c r="Y25" s="13">
        <f t="shared" si="5"/>
        <v>46.842105263157897</v>
      </c>
      <c r="Z25" s="30">
        <f>(Y25+Y26+Y27+Y28)/4</f>
        <v>44.736842105263165</v>
      </c>
      <c r="AA25" s="13">
        <v>122</v>
      </c>
      <c r="AB25" s="13">
        <f t="shared" si="23"/>
        <v>67.777777777777771</v>
      </c>
      <c r="AC25" s="30">
        <f>(AB25+AB26+AB27+AB28)/4</f>
        <v>49.861111111111107</v>
      </c>
      <c r="AD25" s="13">
        <v>95</v>
      </c>
      <c r="AE25" s="13">
        <f t="shared" si="7"/>
        <v>41.304347826086961</v>
      </c>
      <c r="AF25" s="30">
        <f>(AE25+AE26+AE27+AE28)/4</f>
        <v>40.652173913043484</v>
      </c>
      <c r="AG25" s="13">
        <v>785</v>
      </c>
      <c r="AH25" s="13">
        <f t="shared" si="8"/>
        <v>59.155990957045972</v>
      </c>
      <c r="AI25" s="30">
        <f>(AH25+AH26+AH27+AH28)/4</f>
        <v>51.205727204220047</v>
      </c>
      <c r="AJ25" s="13">
        <v>636</v>
      </c>
      <c r="AK25" s="13">
        <f t="shared" si="9"/>
        <v>54.92227979274611</v>
      </c>
      <c r="AL25" s="30">
        <f>(AK25+AK26+AK27+AK28)/4</f>
        <v>44.991364421416236</v>
      </c>
      <c r="AM25" s="13">
        <v>449</v>
      </c>
      <c r="AN25" s="13">
        <f t="shared" si="10"/>
        <v>53.199052132701425</v>
      </c>
      <c r="AO25" s="30">
        <f>(AN25+AN26+AN27+AN28)/4</f>
        <v>46.593601895734608</v>
      </c>
      <c r="AP25" s="13">
        <v>99</v>
      </c>
      <c r="AQ25" s="13">
        <f t="shared" si="14"/>
        <v>35.740072202166061</v>
      </c>
      <c r="AR25" s="30">
        <f>(AQ25+AQ26+AQ27+AQ28)/4</f>
        <v>32.490974729241877</v>
      </c>
      <c r="AS25" s="13">
        <v>415</v>
      </c>
      <c r="AT25" s="13">
        <f t="shared" si="20"/>
        <v>31.273549359457423</v>
      </c>
      <c r="AU25" s="30">
        <f>(AT25+AT26+AT27+AT28)/4</f>
        <v>21.307460437076113</v>
      </c>
      <c r="AV25" s="13">
        <v>1275</v>
      </c>
      <c r="AW25" s="13">
        <f t="shared" si="21"/>
        <v>110.10362694300518</v>
      </c>
      <c r="AX25" s="30">
        <f>(AW25+AW26+AW27+AW28)/4</f>
        <v>74.805699481865275</v>
      </c>
      <c r="AY25" s="13">
        <v>449</v>
      </c>
      <c r="AZ25" s="13">
        <f t="shared" si="22"/>
        <v>53.199052132701425</v>
      </c>
      <c r="BA25" s="30">
        <f>(AZ25+AZ26+AZ27+AZ28)/4</f>
        <v>57.819905213270147</v>
      </c>
      <c r="BB25" s="13"/>
      <c r="BC25" s="13">
        <f t="shared" si="11"/>
        <v>0</v>
      </c>
      <c r="BD25" s="30">
        <f>(BC25+BC26+BC27+BC28)/4</f>
        <v>0</v>
      </c>
      <c r="BE25" s="13">
        <f t="shared" si="12"/>
        <v>6760</v>
      </c>
      <c r="BF25" s="13">
        <f t="shared" si="17"/>
        <v>54.201411161000642</v>
      </c>
      <c r="BG25" s="30">
        <f>(BF25+BF26+BF27+BF28)/4</f>
        <v>46.522209749839632</v>
      </c>
    </row>
    <row r="26" spans="1:59" x14ac:dyDescent="0.25">
      <c r="A26" s="1">
        <v>22</v>
      </c>
      <c r="B26" s="23"/>
      <c r="C26" s="13">
        <v>294</v>
      </c>
      <c r="D26" s="13">
        <f t="shared" si="19"/>
        <v>57.760314341846758</v>
      </c>
      <c r="E26" s="31"/>
      <c r="F26" s="13">
        <v>170</v>
      </c>
      <c r="G26" s="13">
        <f t="shared" si="0"/>
        <v>45.822102425876011</v>
      </c>
      <c r="H26" s="31"/>
      <c r="I26" s="13">
        <v>111</v>
      </c>
      <c r="J26" s="13">
        <f t="shared" si="1"/>
        <v>33.035714285714285</v>
      </c>
      <c r="K26" s="31"/>
      <c r="L26" s="13">
        <v>504</v>
      </c>
      <c r="M26" s="13">
        <f t="shared" si="2"/>
        <v>40</v>
      </c>
      <c r="N26" s="31"/>
      <c r="O26" s="13">
        <v>390</v>
      </c>
      <c r="P26" s="13">
        <f t="shared" si="3"/>
        <v>40.206185567010316</v>
      </c>
      <c r="Q26" s="31"/>
      <c r="R26" s="13">
        <v>335</v>
      </c>
      <c r="S26" s="13">
        <f t="shared" si="13"/>
        <v>38.068181818181813</v>
      </c>
      <c r="T26" s="31"/>
      <c r="U26" s="13">
        <v>215</v>
      </c>
      <c r="V26" s="13">
        <f t="shared" si="4"/>
        <v>39.090909090909093</v>
      </c>
      <c r="W26" s="31"/>
      <c r="X26" s="13">
        <v>184</v>
      </c>
      <c r="Y26" s="13">
        <f t="shared" si="5"/>
        <v>48.421052631578952</v>
      </c>
      <c r="Z26" s="31"/>
      <c r="AA26" s="13">
        <v>89</v>
      </c>
      <c r="AB26" s="13">
        <f t="shared" si="23"/>
        <v>49.444444444444443</v>
      </c>
      <c r="AC26" s="31"/>
      <c r="AD26" s="13">
        <v>105</v>
      </c>
      <c r="AE26" s="13">
        <f t="shared" si="7"/>
        <v>45.652173913043484</v>
      </c>
      <c r="AF26" s="31"/>
      <c r="AG26" s="13">
        <v>639</v>
      </c>
      <c r="AH26" s="13">
        <f t="shared" si="8"/>
        <v>48.153730218538058</v>
      </c>
      <c r="AI26" s="31"/>
      <c r="AJ26" s="13">
        <v>457</v>
      </c>
      <c r="AK26" s="13">
        <f t="shared" si="9"/>
        <v>39.464594127806564</v>
      </c>
      <c r="AL26" s="31"/>
      <c r="AM26" s="13">
        <v>340</v>
      </c>
      <c r="AN26" s="13">
        <f t="shared" si="10"/>
        <v>40.284360189573462</v>
      </c>
      <c r="AO26" s="31"/>
      <c r="AP26" s="13">
        <v>91</v>
      </c>
      <c r="AQ26" s="13">
        <f t="shared" si="14"/>
        <v>32.851985559566785</v>
      </c>
      <c r="AR26" s="31"/>
      <c r="AS26" s="13">
        <v>297</v>
      </c>
      <c r="AT26" s="13">
        <f t="shared" si="20"/>
        <v>22.381311228334589</v>
      </c>
      <c r="AU26" s="31"/>
      <c r="AV26" s="13">
        <v>881</v>
      </c>
      <c r="AW26" s="13">
        <f t="shared" si="21"/>
        <v>76.079447322970637</v>
      </c>
      <c r="AX26" s="31"/>
      <c r="AY26" s="13">
        <v>516</v>
      </c>
      <c r="AZ26" s="13">
        <f t="shared" si="22"/>
        <v>61.137440758293842</v>
      </c>
      <c r="BA26" s="31"/>
      <c r="BB26" s="13"/>
      <c r="BC26" s="13">
        <f t="shared" si="11"/>
        <v>0</v>
      </c>
      <c r="BD26" s="31"/>
      <c r="BE26" s="13">
        <f t="shared" si="12"/>
        <v>5618</v>
      </c>
      <c r="BF26" s="13">
        <f t="shared" si="17"/>
        <v>45.044900577293134</v>
      </c>
      <c r="BG26" s="31"/>
    </row>
    <row r="27" spans="1:59" x14ac:dyDescent="0.25">
      <c r="A27" s="1">
        <v>23</v>
      </c>
      <c r="B27" s="4"/>
      <c r="C27" s="13">
        <v>265</v>
      </c>
      <c r="D27" s="13">
        <f t="shared" si="19"/>
        <v>52.062868369351669</v>
      </c>
      <c r="E27" s="31"/>
      <c r="F27" s="13">
        <v>147</v>
      </c>
      <c r="G27" s="13">
        <f t="shared" si="0"/>
        <v>39.622641509433961</v>
      </c>
      <c r="H27" s="31"/>
      <c r="I27" s="13">
        <v>113</v>
      </c>
      <c r="J27" s="13">
        <f t="shared" si="1"/>
        <v>33.63095238095238</v>
      </c>
      <c r="K27" s="31"/>
      <c r="L27" s="13">
        <v>722</v>
      </c>
      <c r="M27" s="13">
        <f t="shared" si="2"/>
        <v>57.301587301587304</v>
      </c>
      <c r="N27" s="31"/>
      <c r="O27" s="13">
        <v>402</v>
      </c>
      <c r="P27" s="13">
        <f t="shared" si="3"/>
        <v>41.443298969072167</v>
      </c>
      <c r="Q27" s="31"/>
      <c r="R27" s="13">
        <v>387</v>
      </c>
      <c r="S27" s="13">
        <f t="shared" si="13"/>
        <v>43.977272727272727</v>
      </c>
      <c r="T27" s="31"/>
      <c r="U27" s="13">
        <v>271</v>
      </c>
      <c r="V27" s="13">
        <f t="shared" si="4"/>
        <v>49.272727272727273</v>
      </c>
      <c r="W27" s="31"/>
      <c r="X27" s="13">
        <v>165</v>
      </c>
      <c r="Y27" s="13">
        <f t="shared" si="5"/>
        <v>43.421052631578952</v>
      </c>
      <c r="Z27" s="31"/>
      <c r="AA27" s="13">
        <v>62</v>
      </c>
      <c r="AB27" s="13">
        <f t="shared" si="23"/>
        <v>34.444444444444443</v>
      </c>
      <c r="AC27" s="31"/>
      <c r="AD27" s="13">
        <v>85</v>
      </c>
      <c r="AE27" s="13">
        <f t="shared" si="7"/>
        <v>36.956521739130437</v>
      </c>
      <c r="AF27" s="31"/>
      <c r="AG27" s="13">
        <v>665</v>
      </c>
      <c r="AH27" s="13">
        <f t="shared" si="8"/>
        <v>50.113036925395633</v>
      </c>
      <c r="AI27" s="31"/>
      <c r="AJ27" s="13">
        <v>521</v>
      </c>
      <c r="AK27" s="13">
        <f t="shared" si="9"/>
        <v>44.991364421416236</v>
      </c>
      <c r="AL27" s="31"/>
      <c r="AM27" s="13">
        <v>430</v>
      </c>
      <c r="AN27" s="13">
        <f t="shared" si="10"/>
        <v>50.947867298578203</v>
      </c>
      <c r="AO27" s="31"/>
      <c r="AP27" s="13">
        <v>86</v>
      </c>
      <c r="AQ27" s="13">
        <f t="shared" si="14"/>
        <v>31.046931407942239</v>
      </c>
      <c r="AR27" s="31"/>
      <c r="AS27" s="13">
        <v>240</v>
      </c>
      <c r="AT27" s="13">
        <f t="shared" si="20"/>
        <v>18.085908063300678</v>
      </c>
      <c r="AU27" s="31"/>
      <c r="AV27" s="13">
        <v>738</v>
      </c>
      <c r="AW27" s="13">
        <f t="shared" si="21"/>
        <v>63.730569948186528</v>
      </c>
      <c r="AX27" s="31"/>
      <c r="AY27" s="13">
        <v>524</v>
      </c>
      <c r="AZ27" s="13">
        <f t="shared" si="22"/>
        <v>62.085308056872044</v>
      </c>
      <c r="BA27" s="31"/>
      <c r="BB27" s="13"/>
      <c r="BC27" s="13">
        <f t="shared" si="11"/>
        <v>0</v>
      </c>
      <c r="BD27" s="31"/>
      <c r="BE27" s="13">
        <f t="shared" si="12"/>
        <v>5823</v>
      </c>
      <c r="BF27" s="13">
        <f t="shared" si="17"/>
        <v>46.688582424631171</v>
      </c>
      <c r="BG27" s="31"/>
    </row>
    <row r="28" spans="1:59" x14ac:dyDescent="0.25">
      <c r="A28" s="1">
        <v>24</v>
      </c>
      <c r="B28" s="5"/>
      <c r="C28" s="13">
        <v>244</v>
      </c>
      <c r="D28" s="13">
        <f t="shared" si="19"/>
        <v>47.937131630648331</v>
      </c>
      <c r="E28" s="32"/>
      <c r="F28" s="13">
        <v>172</v>
      </c>
      <c r="G28" s="13">
        <f t="shared" si="0"/>
        <v>46.361185983827497</v>
      </c>
      <c r="H28" s="32"/>
      <c r="I28" s="13">
        <v>119</v>
      </c>
      <c r="J28" s="13">
        <f t="shared" si="1"/>
        <v>35.416666666666671</v>
      </c>
      <c r="K28" s="32"/>
      <c r="L28" s="13">
        <v>487</v>
      </c>
      <c r="M28" s="13">
        <f t="shared" si="2"/>
        <v>38.650793650793652</v>
      </c>
      <c r="N28" s="32"/>
      <c r="O28" s="13">
        <v>378</v>
      </c>
      <c r="P28" s="13">
        <f t="shared" si="3"/>
        <v>38.969072164948457</v>
      </c>
      <c r="Q28" s="32"/>
      <c r="R28" s="13">
        <v>333</v>
      </c>
      <c r="S28" s="13">
        <f t="shared" si="13"/>
        <v>37.840909090909086</v>
      </c>
      <c r="T28" s="32"/>
      <c r="U28" s="13">
        <v>197</v>
      </c>
      <c r="V28" s="13">
        <f t="shared" si="4"/>
        <v>35.81818181818182</v>
      </c>
      <c r="W28" s="32"/>
      <c r="X28" s="13">
        <v>153</v>
      </c>
      <c r="Y28" s="13">
        <f t="shared" si="5"/>
        <v>40.263157894736842</v>
      </c>
      <c r="Z28" s="32"/>
      <c r="AA28" s="13">
        <v>86</v>
      </c>
      <c r="AB28" s="13">
        <f t="shared" si="23"/>
        <v>47.777777777777779</v>
      </c>
      <c r="AC28" s="32"/>
      <c r="AD28" s="13">
        <v>89</v>
      </c>
      <c r="AE28" s="13">
        <f t="shared" si="7"/>
        <v>38.695652173913047</v>
      </c>
      <c r="AF28" s="32"/>
      <c r="AG28" s="13">
        <v>629</v>
      </c>
      <c r="AH28" s="13">
        <f t="shared" si="8"/>
        <v>47.40015071590053</v>
      </c>
      <c r="AI28" s="32"/>
      <c r="AJ28" s="13">
        <v>470</v>
      </c>
      <c r="AK28" s="13">
        <f t="shared" si="9"/>
        <v>40.587219343696027</v>
      </c>
      <c r="AL28" s="32"/>
      <c r="AM28" s="13">
        <v>354</v>
      </c>
      <c r="AN28" s="13">
        <f t="shared" si="10"/>
        <v>41.943127962085313</v>
      </c>
      <c r="AO28" s="32"/>
      <c r="AP28" s="13">
        <v>84</v>
      </c>
      <c r="AQ28" s="13">
        <f t="shared" si="14"/>
        <v>30.32490974729242</v>
      </c>
      <c r="AR28" s="32"/>
      <c r="AS28" s="13">
        <v>179</v>
      </c>
      <c r="AT28" s="13">
        <f t="shared" si="20"/>
        <v>13.489073097211756</v>
      </c>
      <c r="AU28" s="32"/>
      <c r="AV28" s="13">
        <v>571</v>
      </c>
      <c r="AW28" s="13">
        <f t="shared" si="21"/>
        <v>49.309153713298791</v>
      </c>
      <c r="AX28" s="32"/>
      <c r="AY28" s="13">
        <v>463</v>
      </c>
      <c r="AZ28" s="13">
        <f t="shared" si="22"/>
        <v>54.857819905213276</v>
      </c>
      <c r="BA28" s="32"/>
      <c r="BB28" s="13"/>
      <c r="BC28" s="13">
        <f t="shared" si="11"/>
        <v>0</v>
      </c>
      <c r="BD28" s="32"/>
      <c r="BE28" s="13">
        <f t="shared" si="12"/>
        <v>5008</v>
      </c>
      <c r="BF28" s="13">
        <f t="shared" si="17"/>
        <v>40.15394483643361</v>
      </c>
      <c r="BG28" s="32"/>
    </row>
    <row r="29" spans="1:59" x14ac:dyDescent="0.25">
      <c r="A29" s="1">
        <v>25</v>
      </c>
      <c r="B29" s="22"/>
      <c r="C29" s="13">
        <v>246</v>
      </c>
      <c r="D29" s="13">
        <f t="shared" si="19"/>
        <v>48.330058939096268</v>
      </c>
      <c r="E29" s="30">
        <f>(D29+D30+D31+D32)/4</f>
        <v>45.776031434184674</v>
      </c>
      <c r="F29" s="13">
        <v>120</v>
      </c>
      <c r="G29" s="13">
        <f t="shared" si="0"/>
        <v>32.345013477088948</v>
      </c>
      <c r="H29" s="30">
        <f>(G29+G30+G31+G32)/4</f>
        <v>38.746630727762799</v>
      </c>
      <c r="I29" s="13">
        <v>121</v>
      </c>
      <c r="J29" s="13">
        <f t="shared" si="1"/>
        <v>36.011904761904766</v>
      </c>
      <c r="K29" s="30">
        <f>(J29+J30+J31+J32)/4</f>
        <v>34.226190476190482</v>
      </c>
      <c r="L29" s="13">
        <v>571</v>
      </c>
      <c r="M29" s="13">
        <f t="shared" si="2"/>
        <v>45.317460317460316</v>
      </c>
      <c r="N29" s="30">
        <f>(M29+M30+M31+M32)/4</f>
        <v>40.138888888888893</v>
      </c>
      <c r="O29" s="13">
        <v>310</v>
      </c>
      <c r="P29" s="13">
        <f t="shared" si="3"/>
        <v>31.958762886597942</v>
      </c>
      <c r="Q29" s="30">
        <f>(P29+P30+P31+P32)/4</f>
        <v>30.567010309278356</v>
      </c>
      <c r="R29" s="13">
        <v>326</v>
      </c>
      <c r="S29" s="13">
        <f t="shared" si="13"/>
        <v>37.04545454545454</v>
      </c>
      <c r="T29" s="30">
        <f>(S29+S30+S31+S32)/4</f>
        <v>33.721590909090907</v>
      </c>
      <c r="U29" s="13">
        <v>204</v>
      </c>
      <c r="V29" s="13">
        <f t="shared" si="4"/>
        <v>37.090909090909093</v>
      </c>
      <c r="W29" s="30">
        <f>(V29+V30+V31+V32)/4</f>
        <v>35.500000000000007</v>
      </c>
      <c r="X29" s="13">
        <v>164</v>
      </c>
      <c r="Y29" s="13">
        <f t="shared" si="5"/>
        <v>43.15789473684211</v>
      </c>
      <c r="Z29" s="30">
        <f>(Y29+Y30+Y31+Y32)/4</f>
        <v>41.513157894736842</v>
      </c>
      <c r="AA29" s="13">
        <v>87</v>
      </c>
      <c r="AB29" s="13">
        <f t="shared" si="23"/>
        <v>48.333333333333329</v>
      </c>
      <c r="AC29" s="30">
        <f>(AB29+AB30+AB31+AB32)/4</f>
        <v>39.027777777777779</v>
      </c>
      <c r="AD29" s="13">
        <v>89</v>
      </c>
      <c r="AE29" s="13">
        <f t="shared" si="7"/>
        <v>38.695652173913047</v>
      </c>
      <c r="AF29" s="30">
        <f>(AE29+AE30+AE31+AE32)/4</f>
        <v>31.739130434782609</v>
      </c>
      <c r="AG29" s="13">
        <v>628</v>
      </c>
      <c r="AH29" s="13">
        <f t="shared" si="8"/>
        <v>47.324792765636779</v>
      </c>
      <c r="AI29" s="30">
        <f>(AH29+AH30+AH31+AH32)/4</f>
        <v>37.678975131876413</v>
      </c>
      <c r="AJ29" s="13">
        <v>451</v>
      </c>
      <c r="AK29" s="13">
        <f t="shared" si="9"/>
        <v>38.946459412780655</v>
      </c>
      <c r="AL29" s="30">
        <f>(AK29+AK30+AK31+AK32)/4</f>
        <v>33.959412780656301</v>
      </c>
      <c r="AM29" s="13">
        <v>344</v>
      </c>
      <c r="AN29" s="13">
        <f t="shared" si="10"/>
        <v>40.758293838862564</v>
      </c>
      <c r="AO29" s="30">
        <f>(AN29+AN30+AN31+AN32)/4</f>
        <v>36.818720379146917</v>
      </c>
      <c r="AP29" s="13">
        <v>78</v>
      </c>
      <c r="AQ29" s="13">
        <f t="shared" si="14"/>
        <v>28.158844765342959</v>
      </c>
      <c r="AR29" s="30">
        <f>(AQ29+AQ30+AQ31+AQ32)/4</f>
        <v>30.32490974729242</v>
      </c>
      <c r="AS29" s="13">
        <v>127</v>
      </c>
      <c r="AT29" s="13">
        <f t="shared" si="20"/>
        <v>9.57045968349661</v>
      </c>
      <c r="AU29" s="30">
        <f>(AT29+AT30+AT31+AT32)/4</f>
        <v>8.6284853051996997</v>
      </c>
      <c r="AV29" s="13">
        <v>491</v>
      </c>
      <c r="AW29" s="13">
        <f t="shared" si="21"/>
        <v>42.4006908462867</v>
      </c>
      <c r="AX29" s="30">
        <f>(AW29+AW30+AW31+AW32)/4</f>
        <v>40.069084628670126</v>
      </c>
      <c r="AY29" s="13">
        <v>379</v>
      </c>
      <c r="AZ29" s="13">
        <f t="shared" si="22"/>
        <v>44.905213270142184</v>
      </c>
      <c r="BA29" s="30">
        <f>(AZ29+AZ30+AZ31+AZ32)/4</f>
        <v>38.921800947867297</v>
      </c>
      <c r="BB29" s="13"/>
      <c r="BC29" s="13">
        <f t="shared" si="11"/>
        <v>0</v>
      </c>
      <c r="BD29" s="30">
        <f>(BC29+BC30+BC31+BC32)/4</f>
        <v>0</v>
      </c>
      <c r="BE29" s="13">
        <f t="shared" si="12"/>
        <v>4736</v>
      </c>
      <c r="BF29" s="13">
        <f t="shared" si="17"/>
        <v>37.973059653624119</v>
      </c>
      <c r="BG29" s="30">
        <f>(BF29+BF30+BF31+BF32)/4</f>
        <v>34.332905708787685</v>
      </c>
    </row>
    <row r="30" spans="1:59" x14ac:dyDescent="0.25">
      <c r="A30" s="1">
        <v>26</v>
      </c>
      <c r="B30" s="9"/>
      <c r="C30" s="13">
        <v>266</v>
      </c>
      <c r="D30" s="13">
        <f t="shared" si="19"/>
        <v>52.259332023575638</v>
      </c>
      <c r="E30" s="31"/>
      <c r="F30" s="13">
        <v>175</v>
      </c>
      <c r="G30" s="13">
        <f t="shared" si="0"/>
        <v>47.169811320754718</v>
      </c>
      <c r="H30" s="31"/>
      <c r="I30" s="13">
        <v>124</v>
      </c>
      <c r="J30" s="13">
        <f t="shared" si="1"/>
        <v>36.904761904761905</v>
      </c>
      <c r="K30" s="31"/>
      <c r="L30" s="13">
        <v>493</v>
      </c>
      <c r="M30" s="13">
        <f t="shared" si="2"/>
        <v>39.126984126984127</v>
      </c>
      <c r="N30" s="31"/>
      <c r="O30" s="13">
        <v>315</v>
      </c>
      <c r="P30" s="13">
        <f t="shared" si="3"/>
        <v>32.474226804123717</v>
      </c>
      <c r="Q30" s="31"/>
      <c r="R30" s="13">
        <v>297</v>
      </c>
      <c r="S30" s="13">
        <f t="shared" si="13"/>
        <v>33.75</v>
      </c>
      <c r="T30" s="31"/>
      <c r="U30" s="13">
        <v>222</v>
      </c>
      <c r="V30" s="13">
        <f t="shared" si="4"/>
        <v>40.363636363636367</v>
      </c>
      <c r="W30" s="31"/>
      <c r="X30" s="13">
        <v>170</v>
      </c>
      <c r="Y30" s="13">
        <f t="shared" si="5"/>
        <v>44.736842105263158</v>
      </c>
      <c r="Z30" s="31"/>
      <c r="AA30" s="13">
        <v>72</v>
      </c>
      <c r="AB30" s="13">
        <f t="shared" si="23"/>
        <v>40</v>
      </c>
      <c r="AC30" s="31"/>
      <c r="AD30" s="13">
        <v>72</v>
      </c>
      <c r="AE30" s="13">
        <f t="shared" si="7"/>
        <v>31.304347826086961</v>
      </c>
      <c r="AF30" s="31"/>
      <c r="AG30" s="13">
        <v>577</v>
      </c>
      <c r="AH30" s="13">
        <f t="shared" si="8"/>
        <v>43.48153730218538</v>
      </c>
      <c r="AI30" s="31"/>
      <c r="AJ30" s="13">
        <v>435</v>
      </c>
      <c r="AK30" s="13">
        <f t="shared" si="9"/>
        <v>37.564766839378237</v>
      </c>
      <c r="AL30" s="31"/>
      <c r="AM30" s="13">
        <v>304</v>
      </c>
      <c r="AN30" s="13">
        <f t="shared" si="10"/>
        <v>36.018957345971565</v>
      </c>
      <c r="AO30" s="31"/>
      <c r="AP30" s="13">
        <v>91</v>
      </c>
      <c r="AQ30" s="13">
        <f t="shared" si="14"/>
        <v>32.851985559566785</v>
      </c>
      <c r="AR30" s="31"/>
      <c r="AS30" s="13">
        <v>131</v>
      </c>
      <c r="AT30" s="13">
        <f t="shared" si="20"/>
        <v>9.8718914845516199</v>
      </c>
      <c r="AU30" s="31"/>
      <c r="AV30" s="13">
        <v>512</v>
      </c>
      <c r="AW30" s="13">
        <f t="shared" si="21"/>
        <v>44.214162348877373</v>
      </c>
      <c r="AX30" s="31"/>
      <c r="AY30" s="13">
        <v>387</v>
      </c>
      <c r="AZ30" s="13">
        <f t="shared" si="22"/>
        <v>45.85308056872038</v>
      </c>
      <c r="BA30" s="31"/>
      <c r="BB30" s="13"/>
      <c r="BC30" s="13">
        <f t="shared" si="11"/>
        <v>0</v>
      </c>
      <c r="BD30" s="31"/>
      <c r="BE30" s="13">
        <f t="shared" si="12"/>
        <v>4643</v>
      </c>
      <c r="BF30" s="13">
        <f t="shared" si="17"/>
        <v>37.227389352148812</v>
      </c>
      <c r="BG30" s="31"/>
    </row>
    <row r="31" spans="1:59" x14ac:dyDescent="0.25">
      <c r="A31" s="1">
        <v>27</v>
      </c>
      <c r="B31" s="7"/>
      <c r="C31" s="13">
        <v>181</v>
      </c>
      <c r="D31" s="13">
        <f t="shared" si="19"/>
        <v>35.559921414538309</v>
      </c>
      <c r="E31" s="31"/>
      <c r="F31" s="13">
        <v>150</v>
      </c>
      <c r="G31" s="13">
        <f t="shared" si="0"/>
        <v>40.431266846361183</v>
      </c>
      <c r="H31" s="31"/>
      <c r="I31" s="13">
        <v>102</v>
      </c>
      <c r="J31" s="13">
        <f t="shared" si="1"/>
        <v>30.357142857142858</v>
      </c>
      <c r="K31" s="31"/>
      <c r="L31" s="13">
        <v>517</v>
      </c>
      <c r="M31" s="13">
        <f t="shared" si="2"/>
        <v>41.031746031746032</v>
      </c>
      <c r="N31" s="31"/>
      <c r="O31" s="13">
        <v>301</v>
      </c>
      <c r="P31" s="13">
        <f t="shared" si="3"/>
        <v>31.03092783505155</v>
      </c>
      <c r="Q31" s="31"/>
      <c r="R31" s="13">
        <v>296</v>
      </c>
      <c r="S31" s="13">
        <f t="shared" si="13"/>
        <v>33.636363636363633</v>
      </c>
      <c r="T31" s="31"/>
      <c r="U31" s="13">
        <v>200</v>
      </c>
      <c r="V31" s="13">
        <f t="shared" si="4"/>
        <v>36.363636363636367</v>
      </c>
      <c r="W31" s="31"/>
      <c r="X31" s="13">
        <v>157</v>
      </c>
      <c r="Y31" s="13">
        <f t="shared" si="5"/>
        <v>41.315789473684212</v>
      </c>
      <c r="Z31" s="31"/>
      <c r="AA31" s="13">
        <v>70</v>
      </c>
      <c r="AB31" s="13">
        <f t="shared" si="23"/>
        <v>38.888888888888886</v>
      </c>
      <c r="AC31" s="31"/>
      <c r="AD31" s="13">
        <v>56</v>
      </c>
      <c r="AE31" s="13">
        <f t="shared" si="7"/>
        <v>24.347826086956523</v>
      </c>
      <c r="AF31" s="31"/>
      <c r="AG31" s="13">
        <v>402</v>
      </c>
      <c r="AH31" s="13">
        <f t="shared" si="8"/>
        <v>30.293896006028636</v>
      </c>
      <c r="AI31" s="31"/>
      <c r="AJ31" s="13">
        <v>365</v>
      </c>
      <c r="AK31" s="13">
        <f t="shared" si="9"/>
        <v>31.519861830742659</v>
      </c>
      <c r="AL31" s="31"/>
      <c r="AM31" s="13">
        <v>317</v>
      </c>
      <c r="AN31" s="13">
        <f t="shared" si="10"/>
        <v>37.559241706161139</v>
      </c>
      <c r="AO31" s="31"/>
      <c r="AP31" s="13">
        <v>84</v>
      </c>
      <c r="AQ31" s="13">
        <f t="shared" si="14"/>
        <v>30.32490974729242</v>
      </c>
      <c r="AR31" s="31"/>
      <c r="AS31" s="13">
        <v>98</v>
      </c>
      <c r="AT31" s="13">
        <f t="shared" si="20"/>
        <v>7.3850791258477768</v>
      </c>
      <c r="AU31" s="31"/>
      <c r="AV31" s="13">
        <v>411</v>
      </c>
      <c r="AW31" s="13">
        <f t="shared" si="21"/>
        <v>35.49222797927461</v>
      </c>
      <c r="AX31" s="31"/>
      <c r="AY31" s="13">
        <v>307</v>
      </c>
      <c r="AZ31" s="13">
        <f t="shared" si="22"/>
        <v>36.374407582938389</v>
      </c>
      <c r="BA31" s="31"/>
      <c r="BB31" s="13"/>
      <c r="BC31" s="13">
        <f t="shared" si="11"/>
        <v>0</v>
      </c>
      <c r="BD31" s="31"/>
      <c r="BE31" s="13">
        <f t="shared" si="12"/>
        <v>4014</v>
      </c>
      <c r="BF31" s="13">
        <f t="shared" si="17"/>
        <v>32.184092366901858</v>
      </c>
      <c r="BG31" s="31"/>
    </row>
    <row r="32" spans="1:59" x14ac:dyDescent="0.25">
      <c r="A32" s="1">
        <v>28</v>
      </c>
      <c r="B32" s="8"/>
      <c r="C32" s="13">
        <v>239</v>
      </c>
      <c r="D32" s="13">
        <f t="shared" si="19"/>
        <v>46.954813359528487</v>
      </c>
      <c r="E32" s="32"/>
      <c r="F32" s="13">
        <v>130</v>
      </c>
      <c r="G32" s="13">
        <f t="shared" si="0"/>
        <v>35.040431266846362</v>
      </c>
      <c r="H32" s="32"/>
      <c r="I32" s="13">
        <v>113</v>
      </c>
      <c r="J32" s="13">
        <f t="shared" si="1"/>
        <v>33.63095238095238</v>
      </c>
      <c r="K32" s="32"/>
      <c r="L32" s="13">
        <v>442</v>
      </c>
      <c r="M32" s="13">
        <f t="shared" si="2"/>
        <v>35.079365079365083</v>
      </c>
      <c r="N32" s="32"/>
      <c r="O32" s="13">
        <v>260</v>
      </c>
      <c r="P32" s="13">
        <f t="shared" si="3"/>
        <v>26.804123711340207</v>
      </c>
      <c r="Q32" s="32"/>
      <c r="R32" s="13">
        <v>268</v>
      </c>
      <c r="S32" s="13">
        <f t="shared" si="13"/>
        <v>30.454545454545453</v>
      </c>
      <c r="T32" s="32"/>
      <c r="U32" s="13">
        <v>155</v>
      </c>
      <c r="V32" s="13">
        <f t="shared" si="4"/>
        <v>28.181818181818183</v>
      </c>
      <c r="W32" s="32"/>
      <c r="X32" s="13">
        <v>140</v>
      </c>
      <c r="Y32" s="13">
        <f t="shared" si="5"/>
        <v>36.842105263157897</v>
      </c>
      <c r="Z32" s="32"/>
      <c r="AA32" s="13">
        <v>52</v>
      </c>
      <c r="AB32" s="13">
        <f t="shared" si="23"/>
        <v>28.888888888888889</v>
      </c>
      <c r="AC32" s="32"/>
      <c r="AD32" s="13">
        <v>75</v>
      </c>
      <c r="AE32" s="13">
        <f t="shared" si="7"/>
        <v>32.608695652173914</v>
      </c>
      <c r="AF32" s="32"/>
      <c r="AG32" s="13">
        <v>393</v>
      </c>
      <c r="AH32" s="13">
        <f t="shared" si="8"/>
        <v>29.615674453654862</v>
      </c>
      <c r="AI32" s="32"/>
      <c r="AJ32" s="13">
        <v>322</v>
      </c>
      <c r="AK32" s="13">
        <f t="shared" si="9"/>
        <v>27.80656303972366</v>
      </c>
      <c r="AL32" s="32"/>
      <c r="AM32" s="13">
        <v>278</v>
      </c>
      <c r="AN32" s="13">
        <f t="shared" si="10"/>
        <v>32.938388625592417</v>
      </c>
      <c r="AO32" s="32"/>
      <c r="AP32" s="13">
        <v>83</v>
      </c>
      <c r="AQ32" s="13">
        <f t="shared" si="14"/>
        <v>29.963898916967509</v>
      </c>
      <c r="AR32" s="32"/>
      <c r="AS32" s="13">
        <v>102</v>
      </c>
      <c r="AT32" s="13">
        <f t="shared" si="20"/>
        <v>7.6865109269027885</v>
      </c>
      <c r="AU32" s="32"/>
      <c r="AV32" s="13">
        <v>442</v>
      </c>
      <c r="AW32" s="13">
        <f t="shared" si="21"/>
        <v>38.169257340241799</v>
      </c>
      <c r="AX32" s="32"/>
      <c r="AY32" s="13">
        <v>241</v>
      </c>
      <c r="AZ32" s="13">
        <f t="shared" si="22"/>
        <v>28.554502369668249</v>
      </c>
      <c r="BA32" s="32"/>
      <c r="BB32" s="13"/>
      <c r="BC32" s="13">
        <f t="shared" si="11"/>
        <v>0</v>
      </c>
      <c r="BD32" s="32"/>
      <c r="BE32" s="13">
        <f t="shared" si="12"/>
        <v>3735</v>
      </c>
      <c r="BF32" s="13">
        <f t="shared" si="17"/>
        <v>29.947081462475946</v>
      </c>
      <c r="BG32" s="32"/>
    </row>
    <row r="33" spans="1:59" x14ac:dyDescent="0.25">
      <c r="A33" s="1">
        <v>29</v>
      </c>
      <c r="B33" s="2"/>
      <c r="C33" s="13">
        <v>200</v>
      </c>
      <c r="D33" s="13">
        <f t="shared" si="19"/>
        <v>39.292730844793716</v>
      </c>
      <c r="E33" s="30">
        <f>(D33+D34+D35+D36)/4</f>
        <v>33.644400785854621</v>
      </c>
      <c r="F33" s="13">
        <v>155</v>
      </c>
      <c r="G33" s="13">
        <f t="shared" si="0"/>
        <v>41.77897574123989</v>
      </c>
      <c r="H33" s="30">
        <f>(G33+G34+G35+G36)/4</f>
        <v>33.153638814016176</v>
      </c>
      <c r="I33" s="13">
        <v>118</v>
      </c>
      <c r="J33" s="13">
        <f t="shared" si="1"/>
        <v>35.11904761904762</v>
      </c>
      <c r="K33" s="30">
        <f>(J33+J34+J35+J36)/4</f>
        <v>28.86904761904762</v>
      </c>
      <c r="L33" s="13">
        <v>414</v>
      </c>
      <c r="M33" s="13">
        <f t="shared" si="2"/>
        <v>32.857142857142861</v>
      </c>
      <c r="N33" s="30">
        <f>(M33+M34+M35+M36)/4</f>
        <v>31.765873015873016</v>
      </c>
      <c r="O33" s="13">
        <v>285</v>
      </c>
      <c r="P33" s="13">
        <f t="shared" si="3"/>
        <v>29.381443298969074</v>
      </c>
      <c r="Q33" s="30">
        <f>(P33+P34+P35+P36)/4</f>
        <v>28.788659793814436</v>
      </c>
      <c r="R33" s="13">
        <v>269</v>
      </c>
      <c r="S33" s="13">
        <f t="shared" si="13"/>
        <v>30.568181818181817</v>
      </c>
      <c r="T33" s="30">
        <f>(S33+S34+S35+S36)/4</f>
        <v>29.034090909090907</v>
      </c>
      <c r="U33" s="13">
        <v>177</v>
      </c>
      <c r="V33" s="13">
        <f t="shared" si="4"/>
        <v>32.18181818181818</v>
      </c>
      <c r="W33" s="30">
        <f>(V33+V34+V35+V36)/4</f>
        <v>27.863636363636363</v>
      </c>
      <c r="X33" s="13">
        <v>119</v>
      </c>
      <c r="Y33" s="13">
        <f t="shared" si="5"/>
        <v>31.315789473684212</v>
      </c>
      <c r="Z33" s="30">
        <f>(Y33+Y34+Y35+Y36)/4</f>
        <v>31.710526315789473</v>
      </c>
      <c r="AA33" s="13">
        <v>75</v>
      </c>
      <c r="AB33" s="13">
        <f t="shared" si="23"/>
        <v>41.666666666666664</v>
      </c>
      <c r="AC33" s="30">
        <f>(AB33+AB34+AB35+AB36)/4</f>
        <v>30.833333333333336</v>
      </c>
      <c r="AD33" s="13">
        <v>58</v>
      </c>
      <c r="AE33" s="13">
        <f t="shared" si="7"/>
        <v>25.217391304347828</v>
      </c>
      <c r="AF33" s="30">
        <f>(AE33+AE34+AE35+AE36)/4</f>
        <v>27.065217391304351</v>
      </c>
      <c r="AG33" s="13">
        <v>437</v>
      </c>
      <c r="AH33" s="13">
        <f t="shared" si="8"/>
        <v>32.931424265259984</v>
      </c>
      <c r="AI33" s="30">
        <f>(AH33+AH34+AH35+AH36)/4</f>
        <v>30.746043707611154</v>
      </c>
      <c r="AJ33" s="13">
        <v>292</v>
      </c>
      <c r="AK33" s="13">
        <f t="shared" si="9"/>
        <v>25.215889464594127</v>
      </c>
      <c r="AL33" s="30">
        <f>(AK33+AK34+AK35+AK36)/4</f>
        <v>28.108808290155444</v>
      </c>
      <c r="AM33" s="13">
        <v>252</v>
      </c>
      <c r="AN33" s="13">
        <f t="shared" si="10"/>
        <v>29.857819905213272</v>
      </c>
      <c r="AO33" s="30">
        <f>(AN33+AN34+AN35+AN36)/4</f>
        <v>30.420616113744082</v>
      </c>
      <c r="AP33" s="13">
        <v>71</v>
      </c>
      <c r="AQ33" s="13">
        <f t="shared" si="14"/>
        <v>25.63176895306859</v>
      </c>
      <c r="AR33" s="30">
        <f>(AQ33+AQ34+AQ35+AQ36)/4</f>
        <v>20.036101083032491</v>
      </c>
      <c r="AS33" s="13">
        <v>100</v>
      </c>
      <c r="AT33" s="13">
        <f t="shared" si="20"/>
        <v>7.5357950263752826</v>
      </c>
      <c r="AU33" s="30">
        <f>(AT33+AT34+AT35+AT36)/4</f>
        <v>9.8153730218538051</v>
      </c>
      <c r="AV33" s="13">
        <v>452</v>
      </c>
      <c r="AW33" s="13">
        <f t="shared" si="21"/>
        <v>39.032815198618309</v>
      </c>
      <c r="AX33" s="30">
        <f>(AW33+AW34+AW35+AW36)/4</f>
        <v>45.595854922279798</v>
      </c>
      <c r="AY33" s="13">
        <v>228</v>
      </c>
      <c r="AZ33" s="13">
        <f t="shared" si="22"/>
        <v>27.014218009478675</v>
      </c>
      <c r="BA33" s="30">
        <f>(AZ33+AZ34+AZ35+AZ36)/4</f>
        <v>25.088862559241708</v>
      </c>
      <c r="BB33" s="13"/>
      <c r="BC33" s="13">
        <f t="shared" si="11"/>
        <v>0</v>
      </c>
      <c r="BD33" s="30">
        <f>(BC33+BC34+BC35+BC36)/4</f>
        <v>0</v>
      </c>
      <c r="BE33" s="13">
        <f t="shared" si="12"/>
        <v>3702</v>
      </c>
      <c r="BF33" s="13">
        <f t="shared" si="17"/>
        <v>29.682488774855678</v>
      </c>
      <c r="BG33" s="30">
        <f>(BF33+BF34+BF35+BF36)/4</f>
        <v>29.133258499037844</v>
      </c>
    </row>
    <row r="34" spans="1:59" x14ac:dyDescent="0.25">
      <c r="A34" s="1">
        <v>30</v>
      </c>
      <c r="B34" s="23"/>
      <c r="C34" s="13">
        <v>150</v>
      </c>
      <c r="D34" s="13">
        <f t="shared" si="19"/>
        <v>29.469548133595286</v>
      </c>
      <c r="E34" s="31"/>
      <c r="F34" s="13">
        <v>112</v>
      </c>
      <c r="G34" s="13">
        <f t="shared" si="0"/>
        <v>30.188679245283019</v>
      </c>
      <c r="H34" s="31"/>
      <c r="I34" s="13">
        <v>76</v>
      </c>
      <c r="J34" s="13">
        <f t="shared" si="1"/>
        <v>22.61904761904762</v>
      </c>
      <c r="K34" s="31"/>
      <c r="L34" s="13">
        <v>378</v>
      </c>
      <c r="M34" s="13">
        <f t="shared" si="2"/>
        <v>30</v>
      </c>
      <c r="N34" s="31"/>
      <c r="O34" s="13">
        <v>297</v>
      </c>
      <c r="P34" s="13">
        <f t="shared" si="3"/>
        <v>30.618556701030929</v>
      </c>
      <c r="Q34" s="31"/>
      <c r="R34" s="13">
        <v>278</v>
      </c>
      <c r="S34" s="13">
        <f t="shared" si="13"/>
        <v>31.59090909090909</v>
      </c>
      <c r="T34" s="31"/>
      <c r="U34" s="13">
        <v>126</v>
      </c>
      <c r="V34" s="13">
        <f t="shared" si="4"/>
        <v>22.90909090909091</v>
      </c>
      <c r="W34" s="31"/>
      <c r="X34" s="13">
        <v>108</v>
      </c>
      <c r="Y34" s="13">
        <f t="shared" si="5"/>
        <v>28.421052631578949</v>
      </c>
      <c r="Z34" s="31"/>
      <c r="AA34" s="13">
        <v>39</v>
      </c>
      <c r="AB34" s="13">
        <f t="shared" si="23"/>
        <v>21.666666666666668</v>
      </c>
      <c r="AC34" s="31"/>
      <c r="AD34" s="13">
        <v>63</v>
      </c>
      <c r="AE34" s="13">
        <f t="shared" si="7"/>
        <v>27.39130434782609</v>
      </c>
      <c r="AF34" s="31"/>
      <c r="AG34" s="13">
        <v>387</v>
      </c>
      <c r="AH34" s="13">
        <f t="shared" si="8"/>
        <v>29.163526752072343</v>
      </c>
      <c r="AI34" s="31"/>
      <c r="AJ34" s="13">
        <v>320</v>
      </c>
      <c r="AK34" s="13">
        <f t="shared" si="9"/>
        <v>27.633851468048359</v>
      </c>
      <c r="AL34" s="31"/>
      <c r="AM34" s="13">
        <v>238</v>
      </c>
      <c r="AN34" s="13">
        <f t="shared" si="10"/>
        <v>28.199052132701425</v>
      </c>
      <c r="AO34" s="31"/>
      <c r="AP34" s="13">
        <v>42</v>
      </c>
      <c r="AQ34" s="13">
        <f t="shared" si="14"/>
        <v>15.16245487364621</v>
      </c>
      <c r="AR34" s="31"/>
      <c r="AS34" s="13">
        <v>104</v>
      </c>
      <c r="AT34" s="13">
        <f t="shared" si="20"/>
        <v>7.8372268274302943</v>
      </c>
      <c r="AU34" s="31"/>
      <c r="AV34" s="13">
        <v>495</v>
      </c>
      <c r="AW34" s="13">
        <f t="shared" si="21"/>
        <v>42.746113989637308</v>
      </c>
      <c r="AX34" s="31"/>
      <c r="AY34" s="13">
        <v>223</v>
      </c>
      <c r="AZ34" s="13">
        <f t="shared" si="22"/>
        <v>26.4218009478673</v>
      </c>
      <c r="BA34" s="31"/>
      <c r="BB34" s="13"/>
      <c r="BC34" s="13">
        <f t="shared" si="11"/>
        <v>0</v>
      </c>
      <c r="BD34" s="31"/>
      <c r="BE34" s="13">
        <f t="shared" si="12"/>
        <v>3436</v>
      </c>
      <c r="BF34" s="13">
        <f t="shared" si="17"/>
        <v>27.549711353431686</v>
      </c>
      <c r="BG34" s="31"/>
    </row>
    <row r="35" spans="1:59" x14ac:dyDescent="0.25">
      <c r="A35" s="1">
        <v>31</v>
      </c>
      <c r="B35" s="4"/>
      <c r="C35" s="13">
        <v>172</v>
      </c>
      <c r="D35" s="13">
        <f t="shared" si="19"/>
        <v>33.791748526522596</v>
      </c>
      <c r="E35" s="31"/>
      <c r="F35" s="13">
        <v>133</v>
      </c>
      <c r="G35" s="13">
        <f t="shared" si="0"/>
        <v>35.849056603773583</v>
      </c>
      <c r="H35" s="31"/>
      <c r="I35" s="13">
        <v>102</v>
      </c>
      <c r="J35" s="13">
        <f t="shared" si="1"/>
        <v>30.357142857142858</v>
      </c>
      <c r="K35" s="31"/>
      <c r="L35" s="13">
        <v>410</v>
      </c>
      <c r="M35" s="13">
        <f t="shared" si="2"/>
        <v>32.539682539682538</v>
      </c>
      <c r="N35" s="31"/>
      <c r="O35" s="13">
        <v>277</v>
      </c>
      <c r="P35" s="13">
        <f t="shared" si="3"/>
        <v>28.556701030927837</v>
      </c>
      <c r="Q35" s="31"/>
      <c r="R35" s="13">
        <v>225</v>
      </c>
      <c r="S35" s="13">
        <f t="shared" si="13"/>
        <v>25.568181818181817</v>
      </c>
      <c r="T35" s="31"/>
      <c r="U35" s="13">
        <v>175</v>
      </c>
      <c r="V35" s="13">
        <f t="shared" si="4"/>
        <v>31.818181818181817</v>
      </c>
      <c r="W35" s="31"/>
      <c r="X35" s="13">
        <v>142</v>
      </c>
      <c r="Y35" s="13">
        <f t="shared" si="5"/>
        <v>37.368421052631582</v>
      </c>
      <c r="Z35" s="31"/>
      <c r="AA35" s="13">
        <v>48</v>
      </c>
      <c r="AB35" s="13">
        <f t="shared" si="23"/>
        <v>26.666666666666664</v>
      </c>
      <c r="AC35" s="31"/>
      <c r="AD35" s="13">
        <v>66</v>
      </c>
      <c r="AE35" s="13">
        <f t="shared" si="7"/>
        <v>28.695652173913047</v>
      </c>
      <c r="AF35" s="31"/>
      <c r="AG35" s="13">
        <v>443</v>
      </c>
      <c r="AH35" s="13">
        <f t="shared" si="8"/>
        <v>33.383571966842503</v>
      </c>
      <c r="AI35" s="31"/>
      <c r="AJ35" s="13">
        <v>348</v>
      </c>
      <c r="AK35" s="13">
        <f t="shared" si="9"/>
        <v>30.051813471502591</v>
      </c>
      <c r="AL35" s="31"/>
      <c r="AM35" s="13">
        <v>286</v>
      </c>
      <c r="AN35" s="13">
        <f t="shared" si="10"/>
        <v>33.886255924170619</v>
      </c>
      <c r="AO35" s="31"/>
      <c r="AP35" s="13">
        <v>55</v>
      </c>
      <c r="AQ35" s="13">
        <f t="shared" si="14"/>
        <v>19.855595667870038</v>
      </c>
      <c r="AR35" s="31"/>
      <c r="AS35" s="13">
        <v>143</v>
      </c>
      <c r="AT35" s="13">
        <f t="shared" si="20"/>
        <v>10.776186887716655</v>
      </c>
      <c r="AU35" s="31"/>
      <c r="AV35" s="13">
        <v>636</v>
      </c>
      <c r="AW35" s="13">
        <f t="shared" si="21"/>
        <v>54.92227979274611</v>
      </c>
      <c r="AX35" s="31"/>
      <c r="AY35" s="13">
        <v>229</v>
      </c>
      <c r="AZ35" s="13">
        <f t="shared" si="22"/>
        <v>27.132701421800949</v>
      </c>
      <c r="BA35" s="31"/>
      <c r="BB35" s="13"/>
      <c r="BC35" s="13">
        <f t="shared" si="11"/>
        <v>0</v>
      </c>
      <c r="BD35" s="31"/>
      <c r="BE35" s="13">
        <f t="shared" si="12"/>
        <v>3890</v>
      </c>
      <c r="BF35" s="13">
        <f t="shared" si="17"/>
        <v>31.189865298268121</v>
      </c>
      <c r="BG35" s="31"/>
    </row>
    <row r="36" spans="1:59" x14ac:dyDescent="0.25">
      <c r="A36" s="1">
        <v>32</v>
      </c>
      <c r="B36" s="5"/>
      <c r="C36" s="13">
        <v>163</v>
      </c>
      <c r="D36" s="13">
        <f t="shared" si="19"/>
        <v>32.023575638506877</v>
      </c>
      <c r="E36" s="32"/>
      <c r="F36" s="13">
        <v>92</v>
      </c>
      <c r="G36" s="13">
        <f t="shared" si="0"/>
        <v>24.797843665768195</v>
      </c>
      <c r="H36" s="32"/>
      <c r="I36" s="13">
        <v>92</v>
      </c>
      <c r="J36" s="13">
        <f t="shared" si="1"/>
        <v>27.380952380952383</v>
      </c>
      <c r="K36" s="32"/>
      <c r="L36" s="13">
        <v>399</v>
      </c>
      <c r="M36" s="13">
        <f t="shared" si="2"/>
        <v>31.666666666666668</v>
      </c>
      <c r="N36" s="32"/>
      <c r="O36" s="13">
        <v>258</v>
      </c>
      <c r="P36" s="13">
        <f t="shared" si="3"/>
        <v>26.597938144329898</v>
      </c>
      <c r="Q36" s="32"/>
      <c r="R36" s="13">
        <v>250</v>
      </c>
      <c r="S36" s="13">
        <f t="shared" si="13"/>
        <v>28.409090909090907</v>
      </c>
      <c r="T36" s="32"/>
      <c r="U36" s="13">
        <v>135</v>
      </c>
      <c r="V36" s="13">
        <f t="shared" si="4"/>
        <v>24.545454545454547</v>
      </c>
      <c r="W36" s="32"/>
      <c r="X36" s="13">
        <v>113</v>
      </c>
      <c r="Y36" s="13">
        <f t="shared" si="5"/>
        <v>29.736842105263158</v>
      </c>
      <c r="Z36" s="32"/>
      <c r="AA36" s="13">
        <v>60</v>
      </c>
      <c r="AB36" s="13">
        <f t="shared" si="23"/>
        <v>33.333333333333336</v>
      </c>
      <c r="AC36" s="32"/>
      <c r="AD36" s="13">
        <v>62</v>
      </c>
      <c r="AE36" s="13">
        <f t="shared" si="7"/>
        <v>26.956521739130437</v>
      </c>
      <c r="AF36" s="32"/>
      <c r="AG36" s="13">
        <v>365</v>
      </c>
      <c r="AH36" s="13">
        <f t="shared" si="8"/>
        <v>27.505651846269782</v>
      </c>
      <c r="AI36" s="32"/>
      <c r="AJ36" s="13">
        <v>342</v>
      </c>
      <c r="AK36" s="13">
        <f t="shared" si="9"/>
        <v>29.533678756476682</v>
      </c>
      <c r="AL36" s="32"/>
      <c r="AM36" s="13">
        <v>251</v>
      </c>
      <c r="AN36" s="13">
        <f t="shared" si="10"/>
        <v>29.739336492890995</v>
      </c>
      <c r="AO36" s="32"/>
      <c r="AP36" s="13">
        <v>54</v>
      </c>
      <c r="AQ36" s="13">
        <f t="shared" si="14"/>
        <v>19.494584837545126</v>
      </c>
      <c r="AR36" s="32"/>
      <c r="AS36" s="13">
        <v>174</v>
      </c>
      <c r="AT36" s="13">
        <f t="shared" si="20"/>
        <v>13.112283345892992</v>
      </c>
      <c r="AU36" s="32"/>
      <c r="AV36" s="13">
        <v>529</v>
      </c>
      <c r="AW36" s="13">
        <f t="shared" si="21"/>
        <v>45.682210708117445</v>
      </c>
      <c r="AX36" s="32"/>
      <c r="AY36" s="13">
        <v>167</v>
      </c>
      <c r="AZ36" s="13">
        <f t="shared" si="22"/>
        <v>19.786729857819907</v>
      </c>
      <c r="BA36" s="32"/>
      <c r="BB36" s="13"/>
      <c r="BC36" s="13">
        <f t="shared" si="11"/>
        <v>0</v>
      </c>
      <c r="BD36" s="32"/>
      <c r="BE36" s="13">
        <f t="shared" si="12"/>
        <v>3506</v>
      </c>
      <c r="BF36" s="13">
        <f t="shared" si="17"/>
        <v>28.110968569595894</v>
      </c>
      <c r="BG36" s="32"/>
    </row>
    <row r="37" spans="1:59" x14ac:dyDescent="0.25">
      <c r="A37" s="1">
        <v>33</v>
      </c>
      <c r="B37" s="22"/>
      <c r="C37" s="13">
        <v>200</v>
      </c>
      <c r="D37" s="13">
        <f t="shared" si="19"/>
        <v>39.292730844793716</v>
      </c>
      <c r="E37" s="30">
        <f>(D37+D38+D39+D40)/4</f>
        <v>35.216110019646372</v>
      </c>
      <c r="F37" s="13">
        <v>142</v>
      </c>
      <c r="G37" s="13">
        <f t="shared" ref="G37:G58" si="24">F37/3.71</f>
        <v>38.274932614555254</v>
      </c>
      <c r="H37" s="30">
        <f>(G37+G38+G39+G40)/4</f>
        <v>35.983827493261458</v>
      </c>
      <c r="I37" s="13">
        <v>134</v>
      </c>
      <c r="J37" s="13">
        <f t="shared" ref="J37:J58" si="25">I37/3.36</f>
        <v>39.88095238095238</v>
      </c>
      <c r="K37" s="30">
        <f>(J37+J38+J39+J40)/4</f>
        <v>31.473214285714288</v>
      </c>
      <c r="L37" s="13">
        <v>439</v>
      </c>
      <c r="M37" s="13">
        <f t="shared" ref="M37:P58" si="26">L37/12.6</f>
        <v>34.841269841269842</v>
      </c>
      <c r="N37" s="30">
        <f>(M37+M38+M39+M40)/4</f>
        <v>34.722222222222221</v>
      </c>
      <c r="O37" s="13">
        <v>277</v>
      </c>
      <c r="P37" s="13">
        <f t="shared" ref="P37:P58" si="27">O37/9.7</f>
        <v>28.556701030927837</v>
      </c>
      <c r="Q37" s="30">
        <f>(P37+P38+P39+P40)/4</f>
        <v>30.231958762886599</v>
      </c>
      <c r="R37" s="13">
        <v>125</v>
      </c>
      <c r="S37" s="13">
        <f t="shared" si="13"/>
        <v>14.204545454545453</v>
      </c>
      <c r="T37" s="30">
        <f>(S37+S38+S39+S40)/4</f>
        <v>28.80681818181818</v>
      </c>
      <c r="U37" s="13">
        <v>176</v>
      </c>
      <c r="V37" s="13">
        <f t="shared" ref="V37:V55" si="28">U37/5.5</f>
        <v>32</v>
      </c>
      <c r="W37" s="30">
        <f>(V37+V38+V39+V40)/4</f>
        <v>30.727272727272727</v>
      </c>
      <c r="X37" s="13">
        <v>134</v>
      </c>
      <c r="Y37" s="13">
        <f t="shared" ref="Y37:Y55" si="29">X37/3.8</f>
        <v>35.263157894736842</v>
      </c>
      <c r="Z37" s="30">
        <f>(Y37+Y38+Y39+Y40)/4</f>
        <v>35.46052631578948</v>
      </c>
      <c r="AA37" s="13">
        <v>42</v>
      </c>
      <c r="AB37" s="13">
        <f t="shared" si="23"/>
        <v>23.333333333333332</v>
      </c>
      <c r="AC37" s="30">
        <f>(AB37+AB38+AB39+AB40)/4</f>
        <v>30.138888888888889</v>
      </c>
      <c r="AD37" s="13">
        <v>58</v>
      </c>
      <c r="AE37" s="13">
        <f t="shared" ref="AE37:AE55" si="30">AD37/2.3</f>
        <v>25.217391304347828</v>
      </c>
      <c r="AF37" s="30">
        <f>(AE37+AE38+AE39+AE40)/4</f>
        <v>22.717391304347828</v>
      </c>
      <c r="AG37" s="13">
        <v>506</v>
      </c>
      <c r="AH37" s="13">
        <f t="shared" ref="AH37:AH55" si="31">AG37/13.27</f>
        <v>38.131122833458932</v>
      </c>
      <c r="AI37" s="30">
        <f>(AH37+AH38+AH39+AH40)/4</f>
        <v>35.342878673700078</v>
      </c>
      <c r="AJ37" s="13">
        <v>421</v>
      </c>
      <c r="AK37" s="13">
        <f t="shared" ref="AK37:AK55" si="32">AJ37/11.58</f>
        <v>36.355785837651119</v>
      </c>
      <c r="AL37" s="30">
        <f>(AK37+AK38+AK39+AK40)/4</f>
        <v>32.901554404145081</v>
      </c>
      <c r="AM37" s="13">
        <v>292</v>
      </c>
      <c r="AN37" s="13">
        <f t="shared" ref="AN37:AN55" si="33">AM37/8.44</f>
        <v>34.597156398104268</v>
      </c>
      <c r="AO37" s="30">
        <f>(AN37+AN38+AN39+AN40)/4</f>
        <v>33.678909952606638</v>
      </c>
      <c r="AP37" s="13">
        <v>53</v>
      </c>
      <c r="AQ37" s="13">
        <f t="shared" ref="AQ37:AQ55" si="34">AP37/2.77</f>
        <v>19.133574007220215</v>
      </c>
      <c r="AR37" s="30">
        <f>(AQ37+AQ38+AQ39+AQ40)/4</f>
        <v>24.458483754512638</v>
      </c>
      <c r="AS37" s="13">
        <v>365</v>
      </c>
      <c r="AT37" s="13">
        <f t="shared" ref="AT37:AT55" si="35">AS37/13.27</f>
        <v>27.505651846269782</v>
      </c>
      <c r="AU37" s="30">
        <f>(AT37+AT38+AT39+AT40)/4</f>
        <v>70.252449133383578</v>
      </c>
      <c r="AV37" s="13">
        <v>628</v>
      </c>
      <c r="AW37" s="13">
        <f t="shared" ref="AW37:AW55" si="36">AV37/11.58</f>
        <v>54.231433506044908</v>
      </c>
      <c r="AX37" s="30">
        <f>(AW37+AW38+AW39+AW40)/4</f>
        <v>43.307426597582037</v>
      </c>
      <c r="AY37" s="13">
        <v>180</v>
      </c>
      <c r="AZ37" s="13">
        <f t="shared" ref="AZ37:AZ55" si="37">AY37/8.44</f>
        <v>21.327014218009481</v>
      </c>
      <c r="BA37" s="30">
        <f>(AZ37+AZ38+AZ39+AZ40)/4</f>
        <v>17.476303317535546</v>
      </c>
      <c r="BB37" s="13"/>
      <c r="BC37" s="13">
        <f t="shared" ref="BC37:BC55" si="38">BB37/2.77</f>
        <v>0</v>
      </c>
      <c r="BD37" s="30">
        <f>(BC37+BC38+BC39+BC40)/4</f>
        <v>0</v>
      </c>
      <c r="BE37" s="13">
        <f t="shared" ref="BE37:BE57" si="39">AD37+AA37+X37+U37+R37+O37+L37+I37+F37+C37+AS37+AV37+AY37+BB37+AG37+AJ37+AM37+AP37</f>
        <v>4172</v>
      </c>
      <c r="BF37" s="13">
        <f t="shared" si="17"/>
        <v>33.450930083386787</v>
      </c>
      <c r="BG37" s="30">
        <f>(BF37+BF38+BF39+BF40)/4</f>
        <v>36.852549711353433</v>
      </c>
    </row>
    <row r="38" spans="1:59" x14ac:dyDescent="0.25">
      <c r="A38" s="1">
        <v>34</v>
      </c>
      <c r="B38" s="9"/>
      <c r="C38" s="13">
        <v>179</v>
      </c>
      <c r="D38" s="13">
        <f t="shared" si="19"/>
        <v>35.166994106090371</v>
      </c>
      <c r="E38" s="31"/>
      <c r="F38" s="13">
        <v>125</v>
      </c>
      <c r="G38" s="13">
        <f t="shared" si="24"/>
        <v>33.692722371967655</v>
      </c>
      <c r="H38" s="31"/>
      <c r="I38" s="13">
        <v>94</v>
      </c>
      <c r="J38" s="13">
        <f t="shared" si="25"/>
        <v>27.976190476190478</v>
      </c>
      <c r="K38" s="31"/>
      <c r="L38" s="13">
        <v>402</v>
      </c>
      <c r="M38" s="13">
        <f t="shared" si="26"/>
        <v>31.904761904761905</v>
      </c>
      <c r="N38" s="31"/>
      <c r="O38" s="13">
        <v>307</v>
      </c>
      <c r="P38" s="13">
        <f t="shared" si="27"/>
        <v>31.649484536082475</v>
      </c>
      <c r="Q38" s="31"/>
      <c r="R38" s="13">
        <v>388</v>
      </c>
      <c r="S38" s="13">
        <f t="shared" si="13"/>
        <v>44.090909090909086</v>
      </c>
      <c r="T38" s="31"/>
      <c r="U38" s="13">
        <v>180</v>
      </c>
      <c r="V38" s="13">
        <f t="shared" si="28"/>
        <v>32.727272727272727</v>
      </c>
      <c r="W38" s="31"/>
      <c r="X38" s="13">
        <v>160</v>
      </c>
      <c r="Y38" s="13">
        <f t="shared" si="29"/>
        <v>42.10526315789474</v>
      </c>
      <c r="Z38" s="31"/>
      <c r="AA38" s="13">
        <v>56</v>
      </c>
      <c r="AB38" s="13">
        <f t="shared" si="23"/>
        <v>31.111111111111111</v>
      </c>
      <c r="AC38" s="31"/>
      <c r="AD38" s="13">
        <v>57</v>
      </c>
      <c r="AE38" s="13">
        <f t="shared" si="30"/>
        <v>24.782608695652176</v>
      </c>
      <c r="AF38" s="31"/>
      <c r="AG38" s="13">
        <v>473</v>
      </c>
      <c r="AH38" s="13">
        <f t="shared" si="31"/>
        <v>35.644310474755088</v>
      </c>
      <c r="AI38" s="31"/>
      <c r="AJ38" s="13">
        <v>365</v>
      </c>
      <c r="AK38" s="13">
        <f t="shared" si="32"/>
        <v>31.519861830742659</v>
      </c>
      <c r="AL38" s="31"/>
      <c r="AM38" s="13">
        <v>280</v>
      </c>
      <c r="AN38" s="13">
        <f t="shared" si="33"/>
        <v>33.175355450236971</v>
      </c>
      <c r="AO38" s="31"/>
      <c r="AP38" s="13">
        <v>92</v>
      </c>
      <c r="AQ38" s="13">
        <f t="shared" si="34"/>
        <v>33.2129963898917</v>
      </c>
      <c r="AR38" s="31"/>
      <c r="AS38" s="13">
        <v>662</v>
      </c>
      <c r="AT38" s="13">
        <f t="shared" si="35"/>
        <v>49.886963074604374</v>
      </c>
      <c r="AU38" s="31"/>
      <c r="AV38" s="13">
        <v>520</v>
      </c>
      <c r="AW38" s="13">
        <f t="shared" si="36"/>
        <v>44.905008635578582</v>
      </c>
      <c r="AX38" s="31"/>
      <c r="AY38" s="13">
        <v>163</v>
      </c>
      <c r="AZ38" s="13">
        <f t="shared" si="37"/>
        <v>19.312796208530806</v>
      </c>
      <c r="BA38" s="31"/>
      <c r="BB38" s="13"/>
      <c r="BC38" s="13">
        <f t="shared" si="38"/>
        <v>0</v>
      </c>
      <c r="BD38" s="31"/>
      <c r="BE38" s="13">
        <f t="shared" si="39"/>
        <v>4503</v>
      </c>
      <c r="BF38" s="13">
        <f t="shared" si="17"/>
        <v>36.104874919820396</v>
      </c>
      <c r="BG38" s="31"/>
    </row>
    <row r="39" spans="1:59" x14ac:dyDescent="0.25">
      <c r="A39" s="1">
        <v>35</v>
      </c>
      <c r="B39" s="7"/>
      <c r="C39" s="13">
        <v>140</v>
      </c>
      <c r="D39" s="13">
        <f t="shared" si="19"/>
        <v>27.504911591355601</v>
      </c>
      <c r="E39" s="31"/>
      <c r="F39" s="13">
        <v>122</v>
      </c>
      <c r="G39" s="13">
        <f t="shared" si="24"/>
        <v>32.884097035040433</v>
      </c>
      <c r="H39" s="31"/>
      <c r="I39" s="13">
        <v>99</v>
      </c>
      <c r="J39" s="13">
        <f t="shared" si="25"/>
        <v>29.464285714285715</v>
      </c>
      <c r="K39" s="31"/>
      <c r="L39" s="13">
        <v>441</v>
      </c>
      <c r="M39" s="13">
        <f t="shared" si="26"/>
        <v>35</v>
      </c>
      <c r="N39" s="31"/>
      <c r="O39" s="13">
        <v>275</v>
      </c>
      <c r="P39" s="13">
        <f t="shared" si="27"/>
        <v>28.350515463917528</v>
      </c>
      <c r="Q39" s="31"/>
      <c r="R39" s="13">
        <v>260</v>
      </c>
      <c r="S39" s="13">
        <f t="shared" si="13"/>
        <v>29.545454545454543</v>
      </c>
      <c r="T39" s="31"/>
      <c r="U39" s="13">
        <v>154</v>
      </c>
      <c r="V39" s="13">
        <f t="shared" si="28"/>
        <v>28</v>
      </c>
      <c r="W39" s="31"/>
      <c r="X39" s="13">
        <v>111</v>
      </c>
      <c r="Y39" s="13">
        <f t="shared" si="29"/>
        <v>29.210526315789476</v>
      </c>
      <c r="Z39" s="31"/>
      <c r="AA39" s="13">
        <v>46</v>
      </c>
      <c r="AB39" s="13">
        <f t="shared" si="23"/>
        <v>25.555555555555554</v>
      </c>
      <c r="AC39" s="31"/>
      <c r="AD39" s="13">
        <v>50</v>
      </c>
      <c r="AE39" s="13">
        <f t="shared" si="30"/>
        <v>21.739130434782609</v>
      </c>
      <c r="AF39" s="31"/>
      <c r="AG39" s="13">
        <v>439</v>
      </c>
      <c r="AH39" s="13">
        <f t="shared" si="31"/>
        <v>33.082140165787493</v>
      </c>
      <c r="AI39" s="31"/>
      <c r="AJ39" s="13">
        <v>381</v>
      </c>
      <c r="AK39" s="13">
        <f t="shared" si="32"/>
        <v>32.901554404145081</v>
      </c>
      <c r="AL39" s="31"/>
      <c r="AM39" s="13">
        <v>278</v>
      </c>
      <c r="AN39" s="13">
        <f t="shared" si="33"/>
        <v>32.938388625592417</v>
      </c>
      <c r="AO39" s="31"/>
      <c r="AP39" s="13">
        <v>67</v>
      </c>
      <c r="AQ39" s="13">
        <f t="shared" si="34"/>
        <v>24.187725631768952</v>
      </c>
      <c r="AR39" s="31"/>
      <c r="AS39" s="13">
        <v>978</v>
      </c>
      <c r="AT39" s="13">
        <f t="shared" si="35"/>
        <v>73.700075357950269</v>
      </c>
      <c r="AU39" s="31"/>
      <c r="AV39" s="13">
        <v>379</v>
      </c>
      <c r="AW39" s="13">
        <f t="shared" si="36"/>
        <v>32.728842832469773</v>
      </c>
      <c r="AX39" s="31"/>
      <c r="AY39" s="13">
        <v>147</v>
      </c>
      <c r="AZ39" s="13">
        <f t="shared" si="37"/>
        <v>17.417061611374407</v>
      </c>
      <c r="BA39" s="31"/>
      <c r="BB39" s="13"/>
      <c r="BC39" s="13">
        <f t="shared" si="38"/>
        <v>0</v>
      </c>
      <c r="BD39" s="31"/>
      <c r="BE39" s="13">
        <f t="shared" si="39"/>
        <v>4367</v>
      </c>
      <c r="BF39" s="13">
        <f t="shared" si="17"/>
        <v>35.014432328415651</v>
      </c>
      <c r="BG39" s="31"/>
    </row>
    <row r="40" spans="1:59" x14ac:dyDescent="0.25">
      <c r="A40" s="1">
        <v>36</v>
      </c>
      <c r="B40" s="8"/>
      <c r="C40" s="13">
        <v>198</v>
      </c>
      <c r="D40" s="13">
        <f t="shared" si="19"/>
        <v>38.899803536345779</v>
      </c>
      <c r="E40" s="32"/>
      <c r="F40" s="13">
        <v>145</v>
      </c>
      <c r="G40" s="13">
        <f t="shared" si="24"/>
        <v>39.083557951482483</v>
      </c>
      <c r="H40" s="32"/>
      <c r="I40" s="13">
        <v>96</v>
      </c>
      <c r="J40" s="13">
        <f t="shared" si="25"/>
        <v>28.571428571428573</v>
      </c>
      <c r="K40" s="32"/>
      <c r="L40" s="13">
        <v>468</v>
      </c>
      <c r="M40" s="13">
        <f t="shared" si="26"/>
        <v>37.142857142857146</v>
      </c>
      <c r="N40" s="32"/>
      <c r="O40" s="13">
        <v>314</v>
      </c>
      <c r="P40" s="13">
        <f t="shared" si="27"/>
        <v>32.371134020618562</v>
      </c>
      <c r="Q40" s="32"/>
      <c r="R40" s="13">
        <v>241</v>
      </c>
      <c r="S40" s="13">
        <f t="shared" si="13"/>
        <v>27.386363636363633</v>
      </c>
      <c r="T40" s="32"/>
      <c r="U40" s="13">
        <v>166</v>
      </c>
      <c r="V40" s="13">
        <f t="shared" si="28"/>
        <v>30.181818181818183</v>
      </c>
      <c r="W40" s="32"/>
      <c r="X40" s="13">
        <v>134</v>
      </c>
      <c r="Y40" s="13">
        <f t="shared" si="29"/>
        <v>35.263157894736842</v>
      </c>
      <c r="Z40" s="32"/>
      <c r="AA40" s="13">
        <v>73</v>
      </c>
      <c r="AB40" s="13">
        <f t="shared" si="23"/>
        <v>40.555555555555557</v>
      </c>
      <c r="AC40" s="32"/>
      <c r="AD40" s="13">
        <v>44</v>
      </c>
      <c r="AE40" s="13">
        <f t="shared" si="30"/>
        <v>19.130434782608699</v>
      </c>
      <c r="AF40" s="32"/>
      <c r="AG40" s="13">
        <v>458</v>
      </c>
      <c r="AH40" s="13">
        <f t="shared" si="31"/>
        <v>34.513941220798799</v>
      </c>
      <c r="AI40" s="32"/>
      <c r="AJ40" s="13">
        <v>357</v>
      </c>
      <c r="AK40" s="13">
        <f t="shared" si="32"/>
        <v>30.82901554404145</v>
      </c>
      <c r="AL40" s="32"/>
      <c r="AM40" s="13">
        <v>287</v>
      </c>
      <c r="AN40" s="13">
        <f t="shared" si="33"/>
        <v>34.004739336492896</v>
      </c>
      <c r="AO40" s="32"/>
      <c r="AP40" s="13">
        <v>59</v>
      </c>
      <c r="AQ40" s="13">
        <f t="shared" si="34"/>
        <v>21.299638989169676</v>
      </c>
      <c r="AR40" s="32"/>
      <c r="AS40" s="13">
        <v>1724</v>
      </c>
      <c r="AT40" s="13">
        <f t="shared" si="35"/>
        <v>129.91710625470986</v>
      </c>
      <c r="AU40" s="32"/>
      <c r="AV40" s="13">
        <v>479</v>
      </c>
      <c r="AW40" s="13">
        <f t="shared" si="36"/>
        <v>41.36442141623489</v>
      </c>
      <c r="AX40" s="32"/>
      <c r="AY40" s="13">
        <v>100</v>
      </c>
      <c r="AZ40" s="13">
        <f t="shared" si="37"/>
        <v>11.848341232227488</v>
      </c>
      <c r="BA40" s="32"/>
      <c r="BB40" s="13"/>
      <c r="BC40" s="13">
        <f t="shared" si="38"/>
        <v>0</v>
      </c>
      <c r="BD40" s="32"/>
      <c r="BE40" s="13">
        <f t="shared" si="39"/>
        <v>5343</v>
      </c>
      <c r="BF40" s="13">
        <f t="shared" si="17"/>
        <v>42.83996151379089</v>
      </c>
      <c r="BG40" s="32"/>
    </row>
    <row r="41" spans="1:59" x14ac:dyDescent="0.25">
      <c r="A41" s="1">
        <v>37</v>
      </c>
      <c r="B41" s="2"/>
      <c r="C41" s="13">
        <v>175</v>
      </c>
      <c r="D41" s="13">
        <f t="shared" ref="D41:D58" si="40">C41/5.09</f>
        <v>34.381139489194503</v>
      </c>
      <c r="E41" s="30">
        <f>(D41+D42+D43+D44)/4</f>
        <v>41.552062868369354</v>
      </c>
      <c r="F41" s="13">
        <v>160</v>
      </c>
      <c r="G41" s="13">
        <f t="shared" si="24"/>
        <v>43.126684636118597</v>
      </c>
      <c r="H41" s="30">
        <f>(G41+G42+G43+G44)/4</f>
        <v>48.045822102425873</v>
      </c>
      <c r="I41" s="13">
        <v>114</v>
      </c>
      <c r="J41" s="13">
        <f t="shared" si="25"/>
        <v>33.928571428571431</v>
      </c>
      <c r="K41" s="30">
        <f>(J41+J42+J43+J44)/4</f>
        <v>35.19345238095238</v>
      </c>
      <c r="L41" s="13">
        <v>511</v>
      </c>
      <c r="M41" s="13">
        <f t="shared" si="26"/>
        <v>40.555555555555557</v>
      </c>
      <c r="N41" s="30">
        <f>(M41+M42+M43+M44)/4</f>
        <v>44.007936507936506</v>
      </c>
      <c r="O41" s="13">
        <v>364</v>
      </c>
      <c r="P41" s="13">
        <f t="shared" si="27"/>
        <v>37.52577319587629</v>
      </c>
      <c r="Q41" s="30">
        <f>(P41+P42+P43+P44)/4</f>
        <v>40.902061855670105</v>
      </c>
      <c r="R41" s="13">
        <v>337</v>
      </c>
      <c r="S41" s="13">
        <f t="shared" si="13"/>
        <v>38.29545454545454</v>
      </c>
      <c r="T41" s="30">
        <f>(S41+S42+S43+S44)/4</f>
        <v>36.61931818181818</v>
      </c>
      <c r="U41" s="13">
        <v>236</v>
      </c>
      <c r="V41" s="13">
        <f t="shared" si="28"/>
        <v>42.909090909090907</v>
      </c>
      <c r="W41" s="30">
        <f>(V41+V42+V43+V44)/4</f>
        <v>42.909090909090907</v>
      </c>
      <c r="X41" s="13">
        <v>154</v>
      </c>
      <c r="Y41" s="13">
        <f t="shared" si="29"/>
        <v>40.526315789473685</v>
      </c>
      <c r="Z41" s="30">
        <f>(Y41+Y42+Y43+Y44)/4</f>
        <v>46.315789473684212</v>
      </c>
      <c r="AA41" s="13">
        <v>69</v>
      </c>
      <c r="AB41" s="13">
        <f t="shared" si="23"/>
        <v>38.333333333333336</v>
      </c>
      <c r="AC41" s="30">
        <f>(AB41+AB42+AB43+AB44)/4</f>
        <v>41.805555555555557</v>
      </c>
      <c r="AD41" s="13">
        <v>51</v>
      </c>
      <c r="AE41" s="13">
        <f t="shared" si="30"/>
        <v>22.173913043478262</v>
      </c>
      <c r="AF41" s="30">
        <f>(AE41+AE42+AE43+AE44)/4</f>
        <v>28.804347826086961</v>
      </c>
      <c r="AG41" s="13">
        <v>555</v>
      </c>
      <c r="AH41" s="13">
        <f t="shared" si="31"/>
        <v>41.823662396382822</v>
      </c>
      <c r="AI41" s="30">
        <f>(AH41+AH42+AH43+AH44)/4</f>
        <v>40.617935192162776</v>
      </c>
      <c r="AJ41" s="13">
        <v>393</v>
      </c>
      <c r="AK41" s="13">
        <f t="shared" si="32"/>
        <v>33.937823834196891</v>
      </c>
      <c r="AL41" s="30">
        <f>(AK41+AK42+AK43+AK44)/4</f>
        <v>33.506044905008636</v>
      </c>
      <c r="AM41" s="13">
        <v>306</v>
      </c>
      <c r="AN41" s="13">
        <f t="shared" si="33"/>
        <v>36.255924170616119</v>
      </c>
      <c r="AO41" s="30">
        <f>(AN41+AN42+AN43+AN44)/4</f>
        <v>42.150473933649295</v>
      </c>
      <c r="AP41" s="13">
        <v>101</v>
      </c>
      <c r="AQ41" s="13">
        <f t="shared" si="34"/>
        <v>36.462093862815884</v>
      </c>
      <c r="AR41" s="30">
        <f>(AQ41+AQ42+AQ43+AQ44)/4</f>
        <v>31.046931407942239</v>
      </c>
      <c r="AS41" s="13">
        <v>1839</v>
      </c>
      <c r="AT41" s="13">
        <f t="shared" si="35"/>
        <v>138.58327053504146</v>
      </c>
      <c r="AU41" s="30">
        <f>(AT41+AT42+AT43+AT44)/4</f>
        <v>145.49736247174079</v>
      </c>
      <c r="AV41" s="13">
        <v>523</v>
      </c>
      <c r="AW41" s="13">
        <f t="shared" si="36"/>
        <v>45.164075993091537</v>
      </c>
      <c r="AX41" s="30">
        <f>(AW41+AW42+AW43+AW44)/4</f>
        <v>75.993091537132983</v>
      </c>
      <c r="AY41" s="13">
        <v>101</v>
      </c>
      <c r="AZ41" s="13">
        <f t="shared" si="37"/>
        <v>11.966824644549764</v>
      </c>
      <c r="BA41" s="30">
        <f>(AZ41+AZ42+AZ43+AZ44)/4</f>
        <v>11.937203791469194</v>
      </c>
      <c r="BB41" s="13"/>
      <c r="BC41" s="13">
        <f t="shared" si="38"/>
        <v>0</v>
      </c>
      <c r="BD41" s="30">
        <f>(BC41+BC42+BC43+BC44)/4</f>
        <v>0</v>
      </c>
      <c r="BE41" s="13">
        <f t="shared" si="39"/>
        <v>5989</v>
      </c>
      <c r="BF41" s="13">
        <f t="shared" si="17"/>
        <v>48.019563822963441</v>
      </c>
      <c r="BG41" s="30">
        <f>(BF41+BF42+BF43+BF44)/4</f>
        <v>53.040811417575362</v>
      </c>
    </row>
    <row r="42" spans="1:59" x14ac:dyDescent="0.25">
      <c r="A42" s="1">
        <v>38</v>
      </c>
      <c r="B42" s="23"/>
      <c r="C42" s="13">
        <v>238</v>
      </c>
      <c r="D42" s="13">
        <f t="shared" si="40"/>
        <v>46.758349705304518</v>
      </c>
      <c r="E42" s="31"/>
      <c r="F42" s="13">
        <v>252</v>
      </c>
      <c r="G42" s="13">
        <f t="shared" si="24"/>
        <v>67.924528301886795</v>
      </c>
      <c r="H42" s="31"/>
      <c r="I42" s="13">
        <v>113</v>
      </c>
      <c r="J42" s="13">
        <f t="shared" si="25"/>
        <v>33.63095238095238</v>
      </c>
      <c r="K42" s="31"/>
      <c r="L42" s="13">
        <v>606</v>
      </c>
      <c r="M42" s="13">
        <f t="shared" si="26"/>
        <v>48.095238095238095</v>
      </c>
      <c r="N42" s="31"/>
      <c r="O42" s="13">
        <v>395</v>
      </c>
      <c r="P42" s="13">
        <f t="shared" si="27"/>
        <v>40.721649484536087</v>
      </c>
      <c r="Q42" s="31"/>
      <c r="R42" s="13">
        <v>286</v>
      </c>
      <c r="S42" s="13">
        <f t="shared" si="13"/>
        <v>32.5</v>
      </c>
      <c r="T42" s="31"/>
      <c r="U42" s="13">
        <v>237</v>
      </c>
      <c r="V42" s="13">
        <f t="shared" si="28"/>
        <v>43.090909090909093</v>
      </c>
      <c r="W42" s="31"/>
      <c r="X42" s="13">
        <v>182</v>
      </c>
      <c r="Y42" s="13">
        <f t="shared" si="29"/>
        <v>47.894736842105267</v>
      </c>
      <c r="Z42" s="31"/>
      <c r="AA42" s="13">
        <v>63</v>
      </c>
      <c r="AB42" s="13">
        <f t="shared" si="23"/>
        <v>35</v>
      </c>
      <c r="AC42" s="31"/>
      <c r="AD42" s="13">
        <v>80</v>
      </c>
      <c r="AE42" s="13">
        <f t="shared" si="30"/>
        <v>34.782608695652179</v>
      </c>
      <c r="AF42" s="31"/>
      <c r="AG42" s="13">
        <v>554</v>
      </c>
      <c r="AH42" s="13">
        <f t="shared" si="31"/>
        <v>41.748304446119064</v>
      </c>
      <c r="AI42" s="31"/>
      <c r="AJ42" s="13">
        <v>375</v>
      </c>
      <c r="AK42" s="13">
        <f t="shared" si="32"/>
        <v>32.383419689119172</v>
      </c>
      <c r="AL42" s="31"/>
      <c r="AM42" s="13">
        <v>371</v>
      </c>
      <c r="AN42" s="13">
        <f t="shared" si="33"/>
        <v>43.957345971563981</v>
      </c>
      <c r="AO42" s="31"/>
      <c r="AP42" s="13">
        <v>82</v>
      </c>
      <c r="AQ42" s="13">
        <f t="shared" si="34"/>
        <v>29.602888086642601</v>
      </c>
      <c r="AR42" s="31"/>
      <c r="AS42" s="13">
        <v>2202</v>
      </c>
      <c r="AT42" s="13">
        <f t="shared" si="35"/>
        <v>165.93820648078372</v>
      </c>
      <c r="AU42" s="31"/>
      <c r="AV42" s="13">
        <v>805</v>
      </c>
      <c r="AW42" s="13">
        <f t="shared" si="36"/>
        <v>69.516407599309147</v>
      </c>
      <c r="AX42" s="31"/>
      <c r="AY42" s="13">
        <v>105</v>
      </c>
      <c r="AZ42" s="13">
        <f t="shared" si="37"/>
        <v>12.440758293838863</v>
      </c>
      <c r="BA42" s="31"/>
      <c r="BB42" s="13"/>
      <c r="BC42" s="13">
        <f t="shared" si="38"/>
        <v>0</v>
      </c>
      <c r="BD42" s="31"/>
      <c r="BE42" s="13">
        <f t="shared" si="39"/>
        <v>6946</v>
      </c>
      <c r="BF42" s="13">
        <f t="shared" si="17"/>
        <v>55.69275176395125</v>
      </c>
      <c r="BG42" s="31"/>
    </row>
    <row r="43" spans="1:59" x14ac:dyDescent="0.25">
      <c r="A43" s="1">
        <v>39</v>
      </c>
      <c r="B43" s="4"/>
      <c r="C43" s="13">
        <v>213</v>
      </c>
      <c r="D43" s="13">
        <f t="shared" si="40"/>
        <v>41.846758349705304</v>
      </c>
      <c r="E43" s="31"/>
      <c r="F43" s="13">
        <v>135</v>
      </c>
      <c r="G43" s="13">
        <f t="shared" si="24"/>
        <v>36.388140161725069</v>
      </c>
      <c r="H43" s="31"/>
      <c r="I43" s="13">
        <v>117</v>
      </c>
      <c r="J43" s="13">
        <f t="shared" si="25"/>
        <v>34.821428571428569</v>
      </c>
      <c r="K43" s="31"/>
      <c r="L43" s="13">
        <v>557</v>
      </c>
      <c r="M43" s="13">
        <f t="shared" si="26"/>
        <v>44.206349206349209</v>
      </c>
      <c r="N43" s="31"/>
      <c r="O43" s="13">
        <v>402</v>
      </c>
      <c r="P43" s="13">
        <f t="shared" si="27"/>
        <v>41.443298969072167</v>
      </c>
      <c r="Q43" s="31"/>
      <c r="R43" s="13">
        <v>355</v>
      </c>
      <c r="S43" s="13">
        <f t="shared" si="13"/>
        <v>40.340909090909086</v>
      </c>
      <c r="T43" s="31"/>
      <c r="U43" s="13">
        <v>248</v>
      </c>
      <c r="V43" s="13">
        <f t="shared" si="28"/>
        <v>45.090909090909093</v>
      </c>
      <c r="W43" s="31"/>
      <c r="X43" s="13">
        <v>197</v>
      </c>
      <c r="Y43" s="13">
        <f t="shared" si="29"/>
        <v>51.842105263157897</v>
      </c>
      <c r="Z43" s="31"/>
      <c r="AA43" s="13">
        <v>79</v>
      </c>
      <c r="AB43" s="13">
        <f t="shared" si="23"/>
        <v>43.888888888888886</v>
      </c>
      <c r="AC43" s="31"/>
      <c r="AD43" s="13">
        <v>55</v>
      </c>
      <c r="AE43" s="13">
        <f t="shared" si="30"/>
        <v>23.913043478260871</v>
      </c>
      <c r="AF43" s="31"/>
      <c r="AG43" s="13">
        <v>556</v>
      </c>
      <c r="AH43" s="13">
        <f t="shared" si="31"/>
        <v>41.899020346646573</v>
      </c>
      <c r="AI43" s="31"/>
      <c r="AJ43" s="13">
        <v>405</v>
      </c>
      <c r="AK43" s="13">
        <f t="shared" si="32"/>
        <v>34.974093264248701</v>
      </c>
      <c r="AL43" s="31"/>
      <c r="AM43" s="13">
        <v>386</v>
      </c>
      <c r="AN43" s="13">
        <f t="shared" si="33"/>
        <v>45.73459715639811</v>
      </c>
      <c r="AO43" s="31"/>
      <c r="AP43" s="13">
        <v>80</v>
      </c>
      <c r="AQ43" s="13">
        <f t="shared" si="34"/>
        <v>28.880866425992778</v>
      </c>
      <c r="AR43" s="31"/>
      <c r="AS43" s="13">
        <v>2045</v>
      </c>
      <c r="AT43" s="13">
        <f t="shared" si="35"/>
        <v>154.10700828937453</v>
      </c>
      <c r="AU43" s="31"/>
      <c r="AV43" s="13">
        <v>974</v>
      </c>
      <c r="AW43" s="13">
        <f t="shared" si="36"/>
        <v>84.110535405872199</v>
      </c>
      <c r="AX43" s="31"/>
      <c r="AY43" s="13">
        <v>102</v>
      </c>
      <c r="AZ43" s="13">
        <f t="shared" si="37"/>
        <v>12.085308056872039</v>
      </c>
      <c r="BA43" s="31"/>
      <c r="BB43" s="13"/>
      <c r="BC43" s="13">
        <f t="shared" si="38"/>
        <v>0</v>
      </c>
      <c r="BD43" s="31"/>
      <c r="BE43" s="13">
        <f t="shared" si="39"/>
        <v>6906</v>
      </c>
      <c r="BF43" s="13">
        <f t="shared" si="17"/>
        <v>55.37203335471456</v>
      </c>
      <c r="BG43" s="31"/>
    </row>
    <row r="44" spans="1:59" x14ac:dyDescent="0.25">
      <c r="A44" s="1">
        <v>40</v>
      </c>
      <c r="B44" s="5"/>
      <c r="C44" s="13">
        <v>220</v>
      </c>
      <c r="D44" s="13">
        <f t="shared" si="40"/>
        <v>43.222003929273086</v>
      </c>
      <c r="E44" s="32"/>
      <c r="F44" s="13">
        <v>166</v>
      </c>
      <c r="G44" s="13">
        <f t="shared" si="24"/>
        <v>44.743935309973047</v>
      </c>
      <c r="H44" s="32"/>
      <c r="I44" s="13">
        <v>129</v>
      </c>
      <c r="J44" s="13">
        <f t="shared" si="25"/>
        <v>38.392857142857146</v>
      </c>
      <c r="K44" s="32"/>
      <c r="L44" s="13">
        <v>544</v>
      </c>
      <c r="M44" s="13">
        <f t="shared" si="26"/>
        <v>43.174603174603178</v>
      </c>
      <c r="N44" s="32"/>
      <c r="O44" s="13">
        <v>426</v>
      </c>
      <c r="P44" s="13">
        <f t="shared" si="27"/>
        <v>43.917525773195877</v>
      </c>
      <c r="Q44" s="32"/>
      <c r="R44" s="13">
        <v>311</v>
      </c>
      <c r="S44" s="13">
        <f t="shared" si="13"/>
        <v>35.340909090909086</v>
      </c>
      <c r="T44" s="32"/>
      <c r="U44" s="13">
        <v>223</v>
      </c>
      <c r="V44" s="13">
        <f t="shared" si="28"/>
        <v>40.545454545454547</v>
      </c>
      <c r="W44" s="32"/>
      <c r="X44" s="13">
        <v>171</v>
      </c>
      <c r="Y44" s="13">
        <f t="shared" si="29"/>
        <v>45</v>
      </c>
      <c r="Z44" s="32"/>
      <c r="AA44" s="13">
        <v>90</v>
      </c>
      <c r="AB44" s="13">
        <f t="shared" si="23"/>
        <v>50</v>
      </c>
      <c r="AC44" s="32"/>
      <c r="AD44" s="13">
        <v>79</v>
      </c>
      <c r="AE44" s="13">
        <f t="shared" si="30"/>
        <v>34.347826086956523</v>
      </c>
      <c r="AF44" s="32"/>
      <c r="AG44" s="13">
        <v>491</v>
      </c>
      <c r="AH44" s="13">
        <f t="shared" si="31"/>
        <v>37.000753579502636</v>
      </c>
      <c r="AI44" s="32"/>
      <c r="AJ44" s="13">
        <v>379</v>
      </c>
      <c r="AK44" s="13">
        <f t="shared" si="32"/>
        <v>32.728842832469773</v>
      </c>
      <c r="AL44" s="32"/>
      <c r="AM44" s="13">
        <v>360</v>
      </c>
      <c r="AN44" s="13">
        <f t="shared" si="33"/>
        <v>42.654028436018962</v>
      </c>
      <c r="AO44" s="32"/>
      <c r="AP44" s="13">
        <v>81</v>
      </c>
      <c r="AQ44" s="13">
        <f t="shared" si="34"/>
        <v>29.241877256317689</v>
      </c>
      <c r="AR44" s="32"/>
      <c r="AS44" s="13">
        <v>1637</v>
      </c>
      <c r="AT44" s="13">
        <f t="shared" si="35"/>
        <v>123.36096458176338</v>
      </c>
      <c r="AU44" s="32"/>
      <c r="AV44" s="13">
        <v>1218</v>
      </c>
      <c r="AW44" s="13">
        <f t="shared" si="36"/>
        <v>105.18134715025907</v>
      </c>
      <c r="AX44" s="32"/>
      <c r="AY44" s="13">
        <v>95</v>
      </c>
      <c r="AZ44" s="13">
        <f t="shared" si="37"/>
        <v>11.255924170616115</v>
      </c>
      <c r="BA44" s="32"/>
      <c r="BB44" s="13"/>
      <c r="BC44" s="13">
        <f t="shared" si="38"/>
        <v>0</v>
      </c>
      <c r="BD44" s="32"/>
      <c r="BE44" s="13">
        <f t="shared" si="39"/>
        <v>6620</v>
      </c>
      <c r="BF44" s="13">
        <f t="shared" si="17"/>
        <v>53.078896728672227</v>
      </c>
      <c r="BG44" s="32"/>
    </row>
    <row r="45" spans="1:59" x14ac:dyDescent="0.25">
      <c r="A45" s="1">
        <v>41</v>
      </c>
      <c r="B45" s="22"/>
      <c r="C45" s="13">
        <v>220</v>
      </c>
      <c r="D45" s="13">
        <f t="shared" si="40"/>
        <v>43.222003929273086</v>
      </c>
      <c r="E45" s="30">
        <f>(D45+D46+D47+D48)/4</f>
        <v>43.074656188605111</v>
      </c>
      <c r="F45" s="13">
        <v>220</v>
      </c>
      <c r="G45" s="13">
        <f t="shared" si="24"/>
        <v>59.299191374663074</v>
      </c>
      <c r="H45" s="30">
        <f>(G45+G46+G47+G48)/4</f>
        <v>52.762803234501341</v>
      </c>
      <c r="I45" s="13">
        <v>121</v>
      </c>
      <c r="J45" s="13">
        <f t="shared" si="25"/>
        <v>36.011904761904766</v>
      </c>
      <c r="K45" s="30">
        <f>(J45+J46+J47+J48)/4</f>
        <v>42.782738095238102</v>
      </c>
      <c r="L45" s="13">
        <v>658</v>
      </c>
      <c r="M45" s="13">
        <f t="shared" si="26"/>
        <v>52.222222222222221</v>
      </c>
      <c r="N45" s="30">
        <f>(M45+M46+M47+M48)/4</f>
        <v>46.666666666666671</v>
      </c>
      <c r="O45" s="13">
        <v>471</v>
      </c>
      <c r="P45" s="13">
        <f t="shared" si="27"/>
        <v>48.55670103092784</v>
      </c>
      <c r="Q45" s="30">
        <f>(P45+P46+P47+P48)/4</f>
        <v>46.082474226804123</v>
      </c>
      <c r="R45" s="13">
        <v>327</v>
      </c>
      <c r="S45" s="13">
        <f t="shared" si="13"/>
        <v>37.159090909090907</v>
      </c>
      <c r="T45" s="30">
        <f>(S45+S46+S47+S48)/4</f>
        <v>39.545454545454547</v>
      </c>
      <c r="U45" s="13">
        <v>276</v>
      </c>
      <c r="V45" s="13">
        <f t="shared" si="28"/>
        <v>50.18181818181818</v>
      </c>
      <c r="W45" s="30">
        <f>(V45+V46+V47+V48)/4</f>
        <v>49.409090909090907</v>
      </c>
      <c r="X45" s="13">
        <v>198</v>
      </c>
      <c r="Y45" s="13">
        <f t="shared" si="29"/>
        <v>52.10526315789474</v>
      </c>
      <c r="Z45" s="30">
        <f>(Y45+Y46+Y47+Y48)/4</f>
        <v>55.657894736842103</v>
      </c>
      <c r="AA45" s="13">
        <v>77</v>
      </c>
      <c r="AB45" s="13">
        <f t="shared" si="23"/>
        <v>42.777777777777779</v>
      </c>
      <c r="AC45" s="30">
        <f>(AB45+AB46+AB47+AB48)/4</f>
        <v>46.527777777777786</v>
      </c>
      <c r="AD45" s="13">
        <v>63</v>
      </c>
      <c r="AE45" s="13">
        <f t="shared" si="30"/>
        <v>27.39130434782609</v>
      </c>
      <c r="AF45" s="30">
        <f>(AE45+AE46+AE47+AE48)/4</f>
        <v>33.913043478260867</v>
      </c>
      <c r="AG45" s="13">
        <v>585</v>
      </c>
      <c r="AH45" s="13">
        <f t="shared" si="31"/>
        <v>44.084400904295407</v>
      </c>
      <c r="AI45" s="30">
        <f>(AH45+AH46+AH47+AH48)/4</f>
        <v>45.798794272795782</v>
      </c>
      <c r="AJ45" s="13">
        <v>415</v>
      </c>
      <c r="AK45" s="13">
        <f t="shared" si="32"/>
        <v>35.837651122625218</v>
      </c>
      <c r="AL45" s="30">
        <f>(AK45+AK46+AK47+AK48)/4</f>
        <v>38.536269430051817</v>
      </c>
      <c r="AM45" s="13">
        <v>329</v>
      </c>
      <c r="AN45" s="13">
        <f t="shared" si="33"/>
        <v>38.981042654028435</v>
      </c>
      <c r="AO45" s="30">
        <f>(AN45+AN46+AN47+AN48)/4</f>
        <v>42.505924170616119</v>
      </c>
      <c r="AP45" s="13">
        <v>94</v>
      </c>
      <c r="AQ45" s="13">
        <f t="shared" si="34"/>
        <v>33.935018050541515</v>
      </c>
      <c r="AR45" s="30">
        <f>(AQ45+AQ46+AQ47+AQ48)/4</f>
        <v>32.400722021660648</v>
      </c>
      <c r="AS45" s="13">
        <v>1633</v>
      </c>
      <c r="AT45" s="13">
        <f t="shared" si="35"/>
        <v>123.05953278070837</v>
      </c>
      <c r="AU45" s="30">
        <f>(AT45+AT46+AT47+AT48)/4</f>
        <v>105.01130369253957</v>
      </c>
      <c r="AV45" s="13">
        <v>1309</v>
      </c>
      <c r="AW45" s="13">
        <f t="shared" si="36"/>
        <v>113.03972366148533</v>
      </c>
      <c r="AX45" s="30">
        <f>(AW45+AW46+AW47+AW48)/4</f>
        <v>108.78670120898101</v>
      </c>
      <c r="AY45" s="13">
        <v>77</v>
      </c>
      <c r="AZ45" s="13">
        <f t="shared" si="37"/>
        <v>9.1232227488151665</v>
      </c>
      <c r="BA45" s="30">
        <f>(AZ45+AZ46+AZ47+AZ48)/4</f>
        <v>13.892180094786731</v>
      </c>
      <c r="BB45" s="13"/>
      <c r="BC45" s="13">
        <f t="shared" si="38"/>
        <v>0</v>
      </c>
      <c r="BD45" s="30">
        <f>(BC45+BC46+BC47+BC48)/4</f>
        <v>0</v>
      </c>
      <c r="BE45" s="13">
        <f t="shared" si="39"/>
        <v>7073</v>
      </c>
      <c r="BF45" s="13">
        <f t="shared" si="17"/>
        <v>56.711032713277746</v>
      </c>
      <c r="BG45" s="30">
        <f>(BF45+BF46+BF47+BF48)/4</f>
        <v>55.001202694034639</v>
      </c>
    </row>
    <row r="46" spans="1:59" x14ac:dyDescent="0.25">
      <c r="A46" s="1">
        <v>42</v>
      </c>
      <c r="B46" s="9"/>
      <c r="C46" s="13">
        <v>202</v>
      </c>
      <c r="D46" s="13">
        <f t="shared" si="40"/>
        <v>39.685658153241654</v>
      </c>
      <c r="E46" s="31"/>
      <c r="F46" s="13">
        <v>204</v>
      </c>
      <c r="G46" s="13">
        <f t="shared" si="24"/>
        <v>54.98652291105121</v>
      </c>
      <c r="H46" s="31"/>
      <c r="I46" s="13">
        <v>152</v>
      </c>
      <c r="J46" s="13">
        <f t="shared" si="25"/>
        <v>45.238095238095241</v>
      </c>
      <c r="K46" s="31"/>
      <c r="L46" s="13">
        <v>541</v>
      </c>
      <c r="M46" s="13">
        <f t="shared" si="26"/>
        <v>42.936507936507937</v>
      </c>
      <c r="N46" s="31"/>
      <c r="O46" s="13">
        <v>455</v>
      </c>
      <c r="P46" s="13">
        <f t="shared" si="27"/>
        <v>46.907216494845365</v>
      </c>
      <c r="Q46" s="31"/>
      <c r="R46" s="13">
        <v>355</v>
      </c>
      <c r="S46" s="13">
        <f t="shared" si="13"/>
        <v>40.340909090909086</v>
      </c>
      <c r="T46" s="31"/>
      <c r="U46" s="13">
        <v>239</v>
      </c>
      <c r="V46" s="13">
        <f t="shared" si="28"/>
        <v>43.454545454545453</v>
      </c>
      <c r="W46" s="31"/>
      <c r="X46" s="13">
        <v>231</v>
      </c>
      <c r="Y46" s="13">
        <f t="shared" si="29"/>
        <v>60.789473684210527</v>
      </c>
      <c r="Z46" s="31"/>
      <c r="AA46" s="13">
        <v>100</v>
      </c>
      <c r="AB46" s="13">
        <f t="shared" si="23"/>
        <v>55.555555555555557</v>
      </c>
      <c r="AC46" s="31"/>
      <c r="AD46" s="13">
        <v>90</v>
      </c>
      <c r="AE46" s="13">
        <f t="shared" si="30"/>
        <v>39.130434782608695</v>
      </c>
      <c r="AF46" s="31"/>
      <c r="AG46" s="13">
        <v>645</v>
      </c>
      <c r="AH46" s="13">
        <f t="shared" si="31"/>
        <v>48.605877920120577</v>
      </c>
      <c r="AI46" s="31"/>
      <c r="AJ46" s="13">
        <v>482</v>
      </c>
      <c r="AK46" s="13">
        <f t="shared" si="32"/>
        <v>41.623488773747837</v>
      </c>
      <c r="AL46" s="31"/>
      <c r="AM46" s="13">
        <v>391</v>
      </c>
      <c r="AN46" s="13">
        <f t="shared" si="33"/>
        <v>46.327014218009481</v>
      </c>
      <c r="AO46" s="31"/>
      <c r="AP46" s="13">
        <v>82</v>
      </c>
      <c r="AQ46" s="13">
        <f t="shared" si="34"/>
        <v>29.602888086642601</v>
      </c>
      <c r="AR46" s="31"/>
      <c r="AS46" s="13">
        <v>1457</v>
      </c>
      <c r="AT46" s="13">
        <f t="shared" si="35"/>
        <v>109.79653353428787</v>
      </c>
      <c r="AU46" s="31"/>
      <c r="AV46" s="13">
        <v>1243</v>
      </c>
      <c r="AW46" s="13">
        <f t="shared" si="36"/>
        <v>107.34024179620035</v>
      </c>
      <c r="AX46" s="31"/>
      <c r="AY46" s="13">
        <v>96</v>
      </c>
      <c r="AZ46" s="13">
        <f t="shared" si="37"/>
        <v>11.374407582938389</v>
      </c>
      <c r="BA46" s="31"/>
      <c r="BB46" s="13"/>
      <c r="BC46" s="13">
        <f t="shared" si="38"/>
        <v>0</v>
      </c>
      <c r="BD46" s="31"/>
      <c r="BE46" s="13">
        <f t="shared" si="39"/>
        <v>6965</v>
      </c>
      <c r="BF46" s="13">
        <f t="shared" si="17"/>
        <v>55.845093008338679</v>
      </c>
      <c r="BG46" s="31"/>
    </row>
    <row r="47" spans="1:59" x14ac:dyDescent="0.25">
      <c r="A47" s="1">
        <v>43</v>
      </c>
      <c r="B47" s="7"/>
      <c r="C47" s="13">
        <v>215</v>
      </c>
      <c r="D47" s="13">
        <f t="shared" si="40"/>
        <v>42.239685658153242</v>
      </c>
      <c r="E47" s="31"/>
      <c r="F47" s="13">
        <v>137</v>
      </c>
      <c r="G47" s="13">
        <f t="shared" si="24"/>
        <v>36.927223719676547</v>
      </c>
      <c r="H47" s="31"/>
      <c r="I47" s="13">
        <v>175</v>
      </c>
      <c r="J47" s="13">
        <f t="shared" si="25"/>
        <v>52.083333333333336</v>
      </c>
      <c r="K47" s="31"/>
      <c r="L47" s="13">
        <v>637</v>
      </c>
      <c r="M47" s="13">
        <f t="shared" si="26"/>
        <v>50.555555555555557</v>
      </c>
      <c r="N47" s="31"/>
      <c r="O47" s="13">
        <v>455</v>
      </c>
      <c r="P47" s="13">
        <f t="shared" si="27"/>
        <v>46.907216494845365</v>
      </c>
      <c r="Q47" s="31"/>
      <c r="R47" s="13">
        <v>330</v>
      </c>
      <c r="S47" s="13">
        <f t="shared" si="13"/>
        <v>37.5</v>
      </c>
      <c r="T47" s="31"/>
      <c r="U47" s="13">
        <v>309</v>
      </c>
      <c r="V47" s="13">
        <f t="shared" si="28"/>
        <v>56.18181818181818</v>
      </c>
      <c r="W47" s="31"/>
      <c r="X47" s="13">
        <v>186</v>
      </c>
      <c r="Y47" s="13">
        <f t="shared" si="29"/>
        <v>48.947368421052637</v>
      </c>
      <c r="Z47" s="31"/>
      <c r="AA47" s="13">
        <v>78</v>
      </c>
      <c r="AB47" s="13">
        <f t="shared" si="23"/>
        <v>43.333333333333336</v>
      </c>
      <c r="AC47" s="31"/>
      <c r="AD47" s="13">
        <v>68</v>
      </c>
      <c r="AE47" s="13">
        <f t="shared" si="30"/>
        <v>29.565217391304351</v>
      </c>
      <c r="AF47" s="31"/>
      <c r="AG47" s="13">
        <v>652</v>
      </c>
      <c r="AH47" s="13">
        <f t="shared" si="31"/>
        <v>49.133383571966846</v>
      </c>
      <c r="AI47" s="31"/>
      <c r="AJ47" s="13">
        <v>404</v>
      </c>
      <c r="AK47" s="13">
        <f t="shared" si="32"/>
        <v>34.887737478411054</v>
      </c>
      <c r="AL47" s="31"/>
      <c r="AM47" s="13">
        <v>396</v>
      </c>
      <c r="AN47" s="13">
        <f t="shared" si="33"/>
        <v>46.919431279620859</v>
      </c>
      <c r="AO47" s="31"/>
      <c r="AP47" s="13">
        <v>96</v>
      </c>
      <c r="AQ47" s="13">
        <f t="shared" si="34"/>
        <v>34.657039711191338</v>
      </c>
      <c r="AR47" s="31"/>
      <c r="AS47" s="13">
        <v>1506</v>
      </c>
      <c r="AT47" s="13">
        <f t="shared" si="35"/>
        <v>113.48907309721176</v>
      </c>
      <c r="AU47" s="31"/>
      <c r="AV47" s="13">
        <v>1186</v>
      </c>
      <c r="AW47" s="13">
        <f t="shared" si="36"/>
        <v>102.41796200345424</v>
      </c>
      <c r="AX47" s="31"/>
      <c r="AY47" s="13">
        <v>113</v>
      </c>
      <c r="AZ47" s="13">
        <f t="shared" si="37"/>
        <v>13.388625592417062</v>
      </c>
      <c r="BA47" s="31"/>
      <c r="BB47" s="13"/>
      <c r="BC47" s="13">
        <f t="shared" si="38"/>
        <v>0</v>
      </c>
      <c r="BD47" s="31"/>
      <c r="BE47" s="13">
        <f t="shared" si="39"/>
        <v>6943</v>
      </c>
      <c r="BF47" s="13">
        <f t="shared" si="17"/>
        <v>55.668697883258503</v>
      </c>
      <c r="BG47" s="31"/>
    </row>
    <row r="48" spans="1:59" x14ac:dyDescent="0.25">
      <c r="A48" s="1">
        <v>44</v>
      </c>
      <c r="B48" s="8"/>
      <c r="C48" s="13">
        <v>240</v>
      </c>
      <c r="D48" s="13">
        <f t="shared" si="40"/>
        <v>47.151277013752456</v>
      </c>
      <c r="E48" s="32"/>
      <c r="F48" s="13">
        <v>222</v>
      </c>
      <c r="G48" s="13">
        <f t="shared" si="24"/>
        <v>59.838274932614553</v>
      </c>
      <c r="H48" s="32"/>
      <c r="I48" s="13">
        <v>127</v>
      </c>
      <c r="J48" s="13">
        <f t="shared" si="25"/>
        <v>37.797619047619051</v>
      </c>
      <c r="K48" s="32"/>
      <c r="L48" s="13">
        <v>516</v>
      </c>
      <c r="M48" s="13">
        <f t="shared" si="26"/>
        <v>40.952380952380956</v>
      </c>
      <c r="N48" s="32"/>
      <c r="O48" s="13">
        <v>407</v>
      </c>
      <c r="P48" s="13">
        <f t="shared" si="27"/>
        <v>41.958762886597938</v>
      </c>
      <c r="Q48" s="32"/>
      <c r="R48" s="13">
        <v>380</v>
      </c>
      <c r="S48" s="13">
        <f t="shared" si="13"/>
        <v>43.18181818181818</v>
      </c>
      <c r="T48" s="32"/>
      <c r="U48" s="13">
        <v>263</v>
      </c>
      <c r="V48" s="13">
        <f t="shared" si="28"/>
        <v>47.81818181818182</v>
      </c>
      <c r="W48" s="32"/>
      <c r="X48" s="13">
        <v>231</v>
      </c>
      <c r="Y48" s="13">
        <f t="shared" si="29"/>
        <v>60.789473684210527</v>
      </c>
      <c r="Z48" s="32"/>
      <c r="AA48" s="13">
        <v>80</v>
      </c>
      <c r="AB48" s="13">
        <f t="shared" si="23"/>
        <v>44.444444444444443</v>
      </c>
      <c r="AC48" s="32"/>
      <c r="AD48" s="13">
        <v>91</v>
      </c>
      <c r="AE48" s="13">
        <f t="shared" si="30"/>
        <v>39.565217391304351</v>
      </c>
      <c r="AF48" s="32"/>
      <c r="AG48" s="13">
        <v>549</v>
      </c>
      <c r="AH48" s="13">
        <f t="shared" si="31"/>
        <v>41.371514694800304</v>
      </c>
      <c r="AI48" s="32"/>
      <c r="AJ48" s="13">
        <v>484</v>
      </c>
      <c r="AK48" s="13">
        <f t="shared" si="32"/>
        <v>41.796200345423145</v>
      </c>
      <c r="AL48" s="32"/>
      <c r="AM48" s="13">
        <v>319</v>
      </c>
      <c r="AN48" s="13">
        <f t="shared" si="33"/>
        <v>37.796208530805693</v>
      </c>
      <c r="AO48" s="32"/>
      <c r="AP48" s="13">
        <v>87</v>
      </c>
      <c r="AQ48" s="13">
        <f t="shared" si="34"/>
        <v>31.407942238267147</v>
      </c>
      <c r="AR48" s="32"/>
      <c r="AS48" s="13">
        <v>978</v>
      </c>
      <c r="AT48" s="13">
        <f t="shared" si="35"/>
        <v>73.700075357950269</v>
      </c>
      <c r="AU48" s="32"/>
      <c r="AV48" s="13">
        <v>1301</v>
      </c>
      <c r="AW48" s="13">
        <f t="shared" si="36"/>
        <v>112.34887737478411</v>
      </c>
      <c r="AX48" s="32"/>
      <c r="AY48" s="13">
        <v>183</v>
      </c>
      <c r="AZ48" s="13">
        <f t="shared" si="37"/>
        <v>21.682464454976305</v>
      </c>
      <c r="BA48" s="32"/>
      <c r="BB48" s="13"/>
      <c r="BC48" s="13">
        <f t="shared" si="38"/>
        <v>0</v>
      </c>
      <c r="BD48" s="32"/>
      <c r="BE48" s="13">
        <f t="shared" si="39"/>
        <v>6458</v>
      </c>
      <c r="BF48" s="13">
        <f t="shared" si="17"/>
        <v>51.779987171263627</v>
      </c>
      <c r="BG48" s="32"/>
    </row>
    <row r="49" spans="1:60" x14ac:dyDescent="0.25">
      <c r="A49" s="1">
        <v>45</v>
      </c>
      <c r="B49" s="2"/>
      <c r="C49" s="13">
        <v>290</v>
      </c>
      <c r="D49" s="13">
        <f t="shared" si="40"/>
        <v>56.974459724950883</v>
      </c>
      <c r="E49" s="30">
        <f>(D49+D50+D51+D52)/4</f>
        <v>44.646365422396855</v>
      </c>
      <c r="F49" s="13">
        <v>150</v>
      </c>
      <c r="G49" s="13">
        <f t="shared" si="24"/>
        <v>40.431266846361183</v>
      </c>
      <c r="H49" s="30">
        <f>(G49+G50+G51+G52)/4</f>
        <v>41.846361185983824</v>
      </c>
      <c r="I49" s="13">
        <v>170</v>
      </c>
      <c r="J49" s="13">
        <f t="shared" si="25"/>
        <v>50.595238095238095</v>
      </c>
      <c r="K49" s="30">
        <f>(J49+J50+J51+J52)/4</f>
        <v>41.889880952380949</v>
      </c>
      <c r="L49" s="13">
        <v>529</v>
      </c>
      <c r="M49" s="13">
        <f t="shared" si="26"/>
        <v>41.984126984126988</v>
      </c>
      <c r="N49" s="30">
        <f>(M49+M50+M51+M52)/4</f>
        <v>40.337301587301596</v>
      </c>
      <c r="O49" s="13">
        <v>397</v>
      </c>
      <c r="P49" s="13">
        <f t="shared" si="27"/>
        <v>40.927835051546396</v>
      </c>
      <c r="Q49" s="30">
        <f>(P49+P50+P51+P52)/4</f>
        <v>39.845360824742272</v>
      </c>
      <c r="R49" s="13">
        <v>259</v>
      </c>
      <c r="S49" s="13">
        <f t="shared" si="13"/>
        <v>29.43181818181818</v>
      </c>
      <c r="T49" s="30">
        <f>(S49+S50+S51+S52)/4</f>
        <v>32.61363636363636</v>
      </c>
      <c r="U49" s="13">
        <v>243</v>
      </c>
      <c r="V49" s="13">
        <f t="shared" si="28"/>
        <v>44.18181818181818</v>
      </c>
      <c r="W49" s="30">
        <f>(V49+V50+V51+V52)/4</f>
        <v>36.909090909090914</v>
      </c>
      <c r="X49" s="13">
        <v>166</v>
      </c>
      <c r="Y49" s="13">
        <f t="shared" si="29"/>
        <v>43.684210526315795</v>
      </c>
      <c r="Z49" s="30">
        <f>(Y49+Y50+Y51+Y52)/4</f>
        <v>38.289473684210535</v>
      </c>
      <c r="AA49" s="13">
        <v>87</v>
      </c>
      <c r="AB49" s="13">
        <f t="shared" si="23"/>
        <v>48.333333333333329</v>
      </c>
      <c r="AC49" s="30">
        <f>(AB49+AB50+AB51+AB52)/4</f>
        <v>48.055555555555557</v>
      </c>
      <c r="AD49" s="13">
        <v>67</v>
      </c>
      <c r="AE49" s="13">
        <f t="shared" si="30"/>
        <v>29.130434782608699</v>
      </c>
      <c r="AF49" s="30">
        <f>(AE49+AE50+AE51+AE52)/4</f>
        <v>35.108695652173914</v>
      </c>
      <c r="AG49" s="13">
        <v>517</v>
      </c>
      <c r="AH49" s="13">
        <f t="shared" si="31"/>
        <v>38.960060286360211</v>
      </c>
      <c r="AI49" s="30">
        <f>(AH49+AH50+AH51+AH52)/4</f>
        <v>39.016578749058027</v>
      </c>
      <c r="AJ49" s="13">
        <v>442</v>
      </c>
      <c r="AK49" s="13">
        <f t="shared" si="32"/>
        <v>38.169257340241799</v>
      </c>
      <c r="AL49" s="30">
        <f>(AK49+AK50+AK51+AK52)/4</f>
        <v>37.219343696027636</v>
      </c>
      <c r="AM49" s="13">
        <v>378</v>
      </c>
      <c r="AN49" s="13">
        <f t="shared" si="33"/>
        <v>44.786729857819907</v>
      </c>
      <c r="AO49" s="30">
        <f>(AN49+AN50+AN51+AN52)/4</f>
        <v>41.883886255924168</v>
      </c>
      <c r="AP49" s="13">
        <v>66</v>
      </c>
      <c r="AQ49" s="13">
        <f t="shared" si="34"/>
        <v>23.826714801444044</v>
      </c>
      <c r="AR49" s="30">
        <f>(AQ49+AQ50+AQ51+AQ52)/4</f>
        <v>26.624548736462096</v>
      </c>
      <c r="AS49" s="13">
        <v>955</v>
      </c>
      <c r="AT49" s="13">
        <f t="shared" si="35"/>
        <v>71.966842501883946</v>
      </c>
      <c r="AU49" s="30">
        <f>(AT49+AT50+AT51+AT52)/4</f>
        <v>68.406179351921637</v>
      </c>
      <c r="AV49" s="13">
        <v>979</v>
      </c>
      <c r="AW49" s="13">
        <f t="shared" si="36"/>
        <v>84.542314335060453</v>
      </c>
      <c r="AX49" s="30">
        <f>(AW49+AW50+AW51+AW52)/4</f>
        <v>89.37823834196891</v>
      </c>
      <c r="AY49" s="13">
        <v>265</v>
      </c>
      <c r="AZ49" s="13">
        <f t="shared" si="37"/>
        <v>31.398104265402846</v>
      </c>
      <c r="BA49" s="30">
        <f>(AZ49+AZ50+AZ51+AZ52)/4</f>
        <v>75.14810426540285</v>
      </c>
      <c r="BB49" s="13"/>
      <c r="BC49" s="13">
        <f t="shared" si="38"/>
        <v>0</v>
      </c>
      <c r="BD49" s="30">
        <f>(BC49+BC50+BC51+BC52)/4</f>
        <v>3.9711191335740077</v>
      </c>
      <c r="BE49" s="13">
        <f t="shared" si="39"/>
        <v>5960</v>
      </c>
      <c r="BF49" s="13">
        <f t="shared" si="17"/>
        <v>47.787042976266839</v>
      </c>
      <c r="BG49" s="30">
        <f>(BF49+BF50+BF51+BF52)/4</f>
        <v>48.78715521774523</v>
      </c>
    </row>
    <row r="50" spans="1:60" x14ac:dyDescent="0.25">
      <c r="A50" s="1">
        <v>46</v>
      </c>
      <c r="B50" s="23"/>
      <c r="C50" s="13">
        <v>205</v>
      </c>
      <c r="D50" s="13">
        <f t="shared" si="40"/>
        <v>40.275049115913561</v>
      </c>
      <c r="E50" s="31"/>
      <c r="F50" s="13">
        <v>169</v>
      </c>
      <c r="G50" s="13">
        <f t="shared" si="24"/>
        <v>45.552560646900268</v>
      </c>
      <c r="H50" s="31"/>
      <c r="I50" s="13">
        <v>149</v>
      </c>
      <c r="J50" s="13">
        <f t="shared" si="25"/>
        <v>44.345238095238095</v>
      </c>
      <c r="K50" s="31"/>
      <c r="L50" s="13">
        <v>516</v>
      </c>
      <c r="M50" s="13">
        <f t="shared" si="26"/>
        <v>40.952380952380956</v>
      </c>
      <c r="N50" s="31"/>
      <c r="O50" s="13">
        <v>390</v>
      </c>
      <c r="P50" s="13">
        <f t="shared" si="27"/>
        <v>40.206185567010316</v>
      </c>
      <c r="Q50" s="31"/>
      <c r="R50" s="13">
        <v>280</v>
      </c>
      <c r="S50" s="13">
        <f t="shared" si="13"/>
        <v>31.818181818181817</v>
      </c>
      <c r="T50" s="31"/>
      <c r="U50" s="13">
        <v>182</v>
      </c>
      <c r="V50" s="13">
        <f t="shared" si="28"/>
        <v>33.090909090909093</v>
      </c>
      <c r="W50" s="31"/>
      <c r="X50" s="13">
        <v>125</v>
      </c>
      <c r="Y50" s="13">
        <f t="shared" si="29"/>
        <v>32.894736842105267</v>
      </c>
      <c r="Z50" s="31"/>
      <c r="AA50" s="13">
        <v>113</v>
      </c>
      <c r="AB50" s="13">
        <f t="shared" si="23"/>
        <v>62.777777777777779</v>
      </c>
      <c r="AC50" s="31"/>
      <c r="AD50" s="13">
        <v>102</v>
      </c>
      <c r="AE50" s="13">
        <f t="shared" si="30"/>
        <v>44.347826086956523</v>
      </c>
      <c r="AF50" s="31"/>
      <c r="AG50" s="13">
        <v>530</v>
      </c>
      <c r="AH50" s="13">
        <f t="shared" si="31"/>
        <v>39.939713639788998</v>
      </c>
      <c r="AI50" s="31"/>
      <c r="AJ50" s="13">
        <v>441</v>
      </c>
      <c r="AK50" s="13">
        <f t="shared" si="32"/>
        <v>38.082901554404145</v>
      </c>
      <c r="AL50" s="31"/>
      <c r="AM50" s="13">
        <v>343</v>
      </c>
      <c r="AN50" s="13">
        <f t="shared" si="33"/>
        <v>40.639810426540286</v>
      </c>
      <c r="AO50" s="31"/>
      <c r="AP50" s="13">
        <v>70</v>
      </c>
      <c r="AQ50" s="13">
        <f t="shared" si="34"/>
        <v>25.270758122743683</v>
      </c>
      <c r="AR50" s="31"/>
      <c r="AS50" s="13">
        <v>981</v>
      </c>
      <c r="AT50" s="13">
        <f t="shared" si="35"/>
        <v>73.926149208741521</v>
      </c>
      <c r="AU50" s="31"/>
      <c r="AV50" s="13">
        <v>954</v>
      </c>
      <c r="AW50" s="13">
        <f t="shared" si="36"/>
        <v>82.383419689119165</v>
      </c>
      <c r="AX50" s="31"/>
      <c r="AY50" s="13">
        <v>417</v>
      </c>
      <c r="AZ50" s="13">
        <f t="shared" si="37"/>
        <v>49.407582938388629</v>
      </c>
      <c r="BA50" s="31"/>
      <c r="BB50" s="13"/>
      <c r="BC50" s="13">
        <f t="shared" si="38"/>
        <v>0</v>
      </c>
      <c r="BD50" s="31"/>
      <c r="BE50" s="13">
        <f t="shared" si="39"/>
        <v>5967</v>
      </c>
      <c r="BF50" s="13">
        <f t="shared" si="17"/>
        <v>47.843168697883257</v>
      </c>
      <c r="BG50" s="31"/>
    </row>
    <row r="51" spans="1:60" x14ac:dyDescent="0.25">
      <c r="A51" s="1">
        <v>47</v>
      </c>
      <c r="B51" s="4"/>
      <c r="C51" s="13">
        <v>200</v>
      </c>
      <c r="D51" s="13">
        <f t="shared" si="40"/>
        <v>39.292730844793716</v>
      </c>
      <c r="E51" s="31"/>
      <c r="F51" s="13">
        <v>156</v>
      </c>
      <c r="G51" s="13">
        <f t="shared" si="24"/>
        <v>42.048517520215633</v>
      </c>
      <c r="H51" s="31"/>
      <c r="I51" s="13">
        <v>128</v>
      </c>
      <c r="J51" s="13">
        <f t="shared" si="25"/>
        <v>38.095238095238095</v>
      </c>
      <c r="K51" s="31"/>
      <c r="L51" s="13">
        <v>514</v>
      </c>
      <c r="M51" s="13">
        <f t="shared" si="26"/>
        <v>40.793650793650798</v>
      </c>
      <c r="N51" s="31"/>
      <c r="O51" s="13">
        <v>393</v>
      </c>
      <c r="P51" s="13">
        <f t="shared" si="27"/>
        <v>40.515463917525778</v>
      </c>
      <c r="Q51" s="31"/>
      <c r="R51" s="13">
        <v>333</v>
      </c>
      <c r="S51" s="13">
        <f t="shared" si="13"/>
        <v>37.840909090909086</v>
      </c>
      <c r="T51" s="31"/>
      <c r="U51" s="13">
        <v>210</v>
      </c>
      <c r="V51" s="13">
        <f t="shared" si="28"/>
        <v>38.18181818181818</v>
      </c>
      <c r="W51" s="31"/>
      <c r="X51" s="13">
        <v>156</v>
      </c>
      <c r="Y51" s="13">
        <f t="shared" si="29"/>
        <v>41.05263157894737</v>
      </c>
      <c r="Z51" s="31"/>
      <c r="AA51" s="13">
        <v>76</v>
      </c>
      <c r="AB51" s="13">
        <f t="shared" si="23"/>
        <v>42.222222222222221</v>
      </c>
      <c r="AC51" s="31"/>
      <c r="AD51" s="13">
        <v>78</v>
      </c>
      <c r="AE51" s="13">
        <f t="shared" si="30"/>
        <v>33.913043478260875</v>
      </c>
      <c r="AF51" s="31"/>
      <c r="AG51" s="13">
        <v>482</v>
      </c>
      <c r="AH51" s="13">
        <f t="shared" si="31"/>
        <v>36.322532027128865</v>
      </c>
      <c r="AI51" s="31"/>
      <c r="AJ51" s="13">
        <v>447</v>
      </c>
      <c r="AK51" s="13">
        <f t="shared" si="32"/>
        <v>38.601036269430054</v>
      </c>
      <c r="AL51" s="31"/>
      <c r="AM51" s="13">
        <v>363</v>
      </c>
      <c r="AN51" s="13">
        <f t="shared" si="33"/>
        <v>43.009478672985786</v>
      </c>
      <c r="AO51" s="31"/>
      <c r="AP51" s="13">
        <v>76</v>
      </c>
      <c r="AQ51" s="13">
        <f t="shared" si="34"/>
        <v>27.43682310469314</v>
      </c>
      <c r="AR51" s="31"/>
      <c r="AS51" s="13">
        <v>940</v>
      </c>
      <c r="AT51" s="13">
        <f t="shared" si="35"/>
        <v>70.836473247927657</v>
      </c>
      <c r="AU51" s="31"/>
      <c r="AV51" s="13">
        <v>1118</v>
      </c>
      <c r="AW51" s="13">
        <f t="shared" si="36"/>
        <v>96.545768566493948</v>
      </c>
      <c r="AX51" s="31"/>
      <c r="AY51" s="13">
        <v>770</v>
      </c>
      <c r="AZ51" s="13">
        <f t="shared" si="37"/>
        <v>91.232227488151665</v>
      </c>
      <c r="BA51" s="31"/>
      <c r="BB51" s="13">
        <v>12</v>
      </c>
      <c r="BC51" s="13">
        <f t="shared" si="38"/>
        <v>4.3321299638989172</v>
      </c>
      <c r="BD51" s="31"/>
      <c r="BE51" s="13">
        <f t="shared" si="39"/>
        <v>6452</v>
      </c>
      <c r="BF51" s="13">
        <f>BE51/128.74</f>
        <v>50.116513903992541</v>
      </c>
      <c r="BG51" s="31"/>
    </row>
    <row r="52" spans="1:60" x14ac:dyDescent="0.25">
      <c r="A52" s="1">
        <v>48</v>
      </c>
      <c r="B52" s="5"/>
      <c r="C52" s="13">
        <v>214</v>
      </c>
      <c r="D52" s="13">
        <f t="shared" si="40"/>
        <v>42.043222003929273</v>
      </c>
      <c r="E52" s="32"/>
      <c r="F52" s="13">
        <v>146</v>
      </c>
      <c r="G52" s="13">
        <f t="shared" si="24"/>
        <v>39.353099730458219</v>
      </c>
      <c r="H52" s="32"/>
      <c r="I52" s="13">
        <v>116</v>
      </c>
      <c r="J52" s="13">
        <f t="shared" si="25"/>
        <v>34.523809523809526</v>
      </c>
      <c r="K52" s="32"/>
      <c r="L52" s="13">
        <v>474</v>
      </c>
      <c r="M52" s="13">
        <f t="shared" si="26"/>
        <v>37.61904761904762</v>
      </c>
      <c r="N52" s="32"/>
      <c r="O52" s="13">
        <v>366</v>
      </c>
      <c r="P52" s="13">
        <f t="shared" si="27"/>
        <v>37.731958762886599</v>
      </c>
      <c r="Q52" s="32"/>
      <c r="R52" s="13">
        <v>276</v>
      </c>
      <c r="S52" s="13">
        <f t="shared" si="13"/>
        <v>31.36363636363636</v>
      </c>
      <c r="T52" s="32"/>
      <c r="U52" s="13">
        <v>177</v>
      </c>
      <c r="V52" s="13">
        <f t="shared" si="28"/>
        <v>32.18181818181818</v>
      </c>
      <c r="W52" s="32"/>
      <c r="X52" s="13">
        <v>135</v>
      </c>
      <c r="Y52" s="13">
        <f t="shared" si="29"/>
        <v>35.526315789473685</v>
      </c>
      <c r="Z52" s="32"/>
      <c r="AA52" s="13">
        <v>70</v>
      </c>
      <c r="AB52" s="13">
        <f t="shared" si="23"/>
        <v>38.888888888888886</v>
      </c>
      <c r="AC52" s="32"/>
      <c r="AD52" s="13">
        <v>76</v>
      </c>
      <c r="AE52" s="13">
        <f t="shared" si="30"/>
        <v>33.04347826086957</v>
      </c>
      <c r="AF52" s="32"/>
      <c r="AG52" s="13">
        <v>542</v>
      </c>
      <c r="AH52" s="13">
        <f t="shared" si="31"/>
        <v>40.844009042954035</v>
      </c>
      <c r="AI52" s="32"/>
      <c r="AJ52" s="13">
        <v>394</v>
      </c>
      <c r="AK52" s="13">
        <f t="shared" si="32"/>
        <v>34.024179620034545</v>
      </c>
      <c r="AL52" s="32"/>
      <c r="AM52" s="13">
        <v>330</v>
      </c>
      <c r="AN52" s="13">
        <f t="shared" si="33"/>
        <v>39.099526066350712</v>
      </c>
      <c r="AO52" s="32"/>
      <c r="AP52" s="13">
        <v>83</v>
      </c>
      <c r="AQ52" s="13">
        <f t="shared" si="34"/>
        <v>29.963898916967509</v>
      </c>
      <c r="AR52" s="32"/>
      <c r="AS52" s="13">
        <v>755</v>
      </c>
      <c r="AT52" s="13">
        <f t="shared" si="35"/>
        <v>56.895252449133388</v>
      </c>
      <c r="AU52" s="32"/>
      <c r="AV52" s="13">
        <v>1089</v>
      </c>
      <c r="AW52" s="13">
        <f t="shared" si="36"/>
        <v>94.041450777202073</v>
      </c>
      <c r="AX52" s="32"/>
      <c r="AY52" s="13">
        <v>1085</v>
      </c>
      <c r="AZ52" s="13">
        <f t="shared" si="37"/>
        <v>128.55450236966826</v>
      </c>
      <c r="BA52" s="32"/>
      <c r="BB52" s="13">
        <v>32</v>
      </c>
      <c r="BC52" s="13">
        <f t="shared" si="38"/>
        <v>11.552346570397113</v>
      </c>
      <c r="BD52" s="32"/>
      <c r="BE52" s="13">
        <f t="shared" si="39"/>
        <v>6360</v>
      </c>
      <c r="BF52" s="13">
        <f t="shared" ref="BF52:BF57" si="41">BE52/128.74</f>
        <v>49.401895292838276</v>
      </c>
      <c r="BG52" s="32"/>
    </row>
    <row r="53" spans="1:60" x14ac:dyDescent="0.25">
      <c r="A53" s="1">
        <v>49</v>
      </c>
      <c r="B53" s="22"/>
      <c r="C53" s="13">
        <v>210</v>
      </c>
      <c r="D53" s="13">
        <f t="shared" si="40"/>
        <v>41.257367387033398</v>
      </c>
      <c r="E53" s="30">
        <f>(D53+D54+D55+D57+D56)/5</f>
        <v>42.357563850687626</v>
      </c>
      <c r="F53" s="13">
        <v>166</v>
      </c>
      <c r="G53" s="13">
        <f t="shared" si="24"/>
        <v>44.743935309973047</v>
      </c>
      <c r="H53" s="30">
        <f>(G53+G54+G55+G57+G56)/5</f>
        <v>40.26954177897575</v>
      </c>
      <c r="I53" s="13">
        <v>145</v>
      </c>
      <c r="J53" s="13">
        <f t="shared" si="25"/>
        <v>43.154761904761905</v>
      </c>
      <c r="K53" s="30">
        <f>(J53+J54+J55+J57+J56)/5</f>
        <v>39.047619047619051</v>
      </c>
      <c r="L53" s="13">
        <v>463</v>
      </c>
      <c r="M53" s="13">
        <f t="shared" si="26"/>
        <v>36.746031746031747</v>
      </c>
      <c r="N53" s="30">
        <f>(M53+M54+M55+M57+M56)/5</f>
        <v>36.476190476190474</v>
      </c>
      <c r="O53" s="13">
        <v>364</v>
      </c>
      <c r="P53" s="13">
        <f t="shared" si="27"/>
        <v>37.52577319587629</v>
      </c>
      <c r="Q53" s="30">
        <f>(P53+P54+P55+P57+P56)/5</f>
        <v>32.765668466699402</v>
      </c>
      <c r="R53" s="13">
        <v>240</v>
      </c>
      <c r="S53" s="13">
        <f t="shared" si="13"/>
        <v>27.27272727272727</v>
      </c>
      <c r="T53" s="30">
        <f>(S53+S54+S55+S57+S56)/5</f>
        <v>31.590909090909086</v>
      </c>
      <c r="U53" s="13">
        <v>238</v>
      </c>
      <c r="V53" s="13">
        <f t="shared" si="28"/>
        <v>43.272727272727273</v>
      </c>
      <c r="W53" s="30">
        <f>(V53+V54+V55+V57+V56)/5</f>
        <v>28.502741702741694</v>
      </c>
      <c r="X53" s="13">
        <v>144</v>
      </c>
      <c r="Y53" s="13">
        <f t="shared" si="29"/>
        <v>37.894736842105267</v>
      </c>
      <c r="Z53" s="30">
        <f>(Y53+Y54+Y55+Y57+Y56)/5</f>
        <v>27.190476190476193</v>
      </c>
      <c r="AA53" s="13">
        <v>78</v>
      </c>
      <c r="AB53" s="13">
        <f t="shared" si="23"/>
        <v>43.333333333333336</v>
      </c>
      <c r="AC53" s="30">
        <f>(AB53+AB54+AB55+AB57+AB56)/5</f>
        <v>24.730158730158728</v>
      </c>
      <c r="AD53" s="13">
        <v>67</v>
      </c>
      <c r="AE53" s="13">
        <f t="shared" si="30"/>
        <v>29.130434782608699</v>
      </c>
      <c r="AF53" s="30">
        <f>(AE53+AE54+AE55+AE57+AE56)/5</f>
        <v>19.265010351966875</v>
      </c>
      <c r="AG53" s="13">
        <v>440</v>
      </c>
      <c r="AH53" s="13">
        <f t="shared" si="31"/>
        <v>33.157498116051244</v>
      </c>
      <c r="AI53" s="30">
        <f>(AH53+AH54+AH55+AH57+AH56)/5</f>
        <v>39.10922118156482</v>
      </c>
      <c r="AJ53" s="13">
        <v>473</v>
      </c>
      <c r="AK53" s="13">
        <f t="shared" si="32"/>
        <v>40.846286701208982</v>
      </c>
      <c r="AL53" s="30">
        <f>(AK53+AK54+AK55+AK57+AK56)/5</f>
        <v>39.625709351097953</v>
      </c>
      <c r="AM53" s="13">
        <v>304</v>
      </c>
      <c r="AN53" s="13">
        <f t="shared" si="33"/>
        <v>36.018957345971565</v>
      </c>
      <c r="AO53" s="30">
        <f>(AN53+AN54+AN55+AN57+AN56)/5</f>
        <v>33.712179342511092</v>
      </c>
      <c r="AP53" s="13">
        <v>65</v>
      </c>
      <c r="AQ53" s="13">
        <f t="shared" si="34"/>
        <v>23.465703971119133</v>
      </c>
      <c r="AR53" s="30">
        <f>(AQ53+AQ54+AQ55+AQ57+AQ56)/5</f>
        <v>16.477794968769697</v>
      </c>
      <c r="AS53" s="13">
        <v>674</v>
      </c>
      <c r="AT53" s="13">
        <f t="shared" si="35"/>
        <v>50.791258477769404</v>
      </c>
      <c r="AU53" s="30">
        <f>(AT53+AT54+AT55+AT57+AT56)/5</f>
        <v>44.602181792083826</v>
      </c>
      <c r="AV53" s="13">
        <v>1469</v>
      </c>
      <c r="AW53" s="13">
        <f t="shared" si="36"/>
        <v>126.85664939550949</v>
      </c>
      <c r="AX53" s="30">
        <f>(AW53+AW54+AW55+AW57+AW56)/5</f>
        <v>185.82926227485814</v>
      </c>
      <c r="AY53" s="13">
        <v>1491</v>
      </c>
      <c r="AZ53" s="13">
        <f t="shared" si="37"/>
        <v>176.65876777251185</v>
      </c>
      <c r="BA53" s="30">
        <f>(AZ53+AZ54+AZ55+AZ57+AZ56)/5</f>
        <v>152.37824418867075</v>
      </c>
      <c r="BB53" s="13">
        <v>131</v>
      </c>
      <c r="BC53" s="13">
        <f t="shared" si="38"/>
        <v>47.292418772563174</v>
      </c>
      <c r="BD53" s="30">
        <f>(BC53+BC54+BC55+BC57+BC56)/5</f>
        <v>53.588275743510394</v>
      </c>
      <c r="BE53" s="13">
        <f t="shared" si="39"/>
        <v>7162</v>
      </c>
      <c r="BF53" s="13">
        <f t="shared" si="41"/>
        <v>55.631505359639583</v>
      </c>
      <c r="BG53" s="30">
        <f>(BF53+BF54+BF55+BF57)/4</f>
        <v>61.538760292061511</v>
      </c>
    </row>
    <row r="54" spans="1:60" x14ac:dyDescent="0.25">
      <c r="A54" s="1">
        <v>50</v>
      </c>
      <c r="B54" s="9"/>
      <c r="C54" s="13">
        <v>199</v>
      </c>
      <c r="D54" s="13">
        <f t="shared" si="40"/>
        <v>39.096267190569748</v>
      </c>
      <c r="E54" s="31"/>
      <c r="F54" s="13">
        <v>135</v>
      </c>
      <c r="G54" s="13">
        <f t="shared" si="24"/>
        <v>36.388140161725069</v>
      </c>
      <c r="H54" s="31"/>
      <c r="I54" s="13">
        <v>105</v>
      </c>
      <c r="J54" s="13">
        <f t="shared" si="25"/>
        <v>31.25</v>
      </c>
      <c r="K54" s="31"/>
      <c r="L54" s="13">
        <v>444</v>
      </c>
      <c r="M54" s="13">
        <f t="shared" si="26"/>
        <v>35.238095238095241</v>
      </c>
      <c r="N54" s="31"/>
      <c r="O54" s="13">
        <v>309</v>
      </c>
      <c r="P54" s="13">
        <f t="shared" si="27"/>
        <v>31.855670103092788</v>
      </c>
      <c r="Q54" s="31"/>
      <c r="R54" s="13">
        <v>266</v>
      </c>
      <c r="S54" s="13">
        <f t="shared" si="13"/>
        <v>30.227272727272723</v>
      </c>
      <c r="T54" s="31"/>
      <c r="U54" s="13">
        <v>174</v>
      </c>
      <c r="V54" s="13">
        <f t="shared" si="28"/>
        <v>31.636363636363637</v>
      </c>
      <c r="W54" s="31"/>
      <c r="X54" s="13">
        <v>126</v>
      </c>
      <c r="Y54" s="13">
        <f t="shared" si="29"/>
        <v>33.15789473684211</v>
      </c>
      <c r="Z54" s="31"/>
      <c r="AA54" s="13">
        <v>44</v>
      </c>
      <c r="AB54" s="13">
        <f t="shared" si="23"/>
        <v>24.444444444444443</v>
      </c>
      <c r="AC54" s="31"/>
      <c r="AD54" s="13">
        <v>68</v>
      </c>
      <c r="AE54" s="13">
        <f t="shared" si="30"/>
        <v>29.565217391304351</v>
      </c>
      <c r="AF54" s="31"/>
      <c r="AG54" s="13">
        <v>458</v>
      </c>
      <c r="AH54" s="13">
        <f t="shared" si="31"/>
        <v>34.513941220798799</v>
      </c>
      <c r="AI54" s="31"/>
      <c r="AJ54" s="13">
        <v>426</v>
      </c>
      <c r="AK54" s="13">
        <f t="shared" si="32"/>
        <v>36.787564766839381</v>
      </c>
      <c r="AL54" s="31"/>
      <c r="AM54" s="13">
        <v>329</v>
      </c>
      <c r="AN54" s="13">
        <f t="shared" si="33"/>
        <v>38.981042654028435</v>
      </c>
      <c r="AO54" s="31"/>
      <c r="AP54" s="13">
        <v>61</v>
      </c>
      <c r="AQ54" s="13">
        <f t="shared" si="34"/>
        <v>22.021660649819495</v>
      </c>
      <c r="AR54" s="31"/>
      <c r="AS54" s="13">
        <v>586</v>
      </c>
      <c r="AT54" s="13">
        <f t="shared" si="35"/>
        <v>44.159758854559158</v>
      </c>
      <c r="AU54" s="31"/>
      <c r="AV54" s="13">
        <v>1946</v>
      </c>
      <c r="AW54" s="13">
        <f t="shared" si="36"/>
        <v>168.04835924006909</v>
      </c>
      <c r="AX54" s="31"/>
      <c r="AY54" s="13">
        <v>1420</v>
      </c>
      <c r="AZ54" s="13">
        <f t="shared" si="37"/>
        <v>168.24644549763033</v>
      </c>
      <c r="BA54" s="31"/>
      <c r="BB54" s="13">
        <v>166</v>
      </c>
      <c r="BC54" s="13">
        <f t="shared" si="38"/>
        <v>59.927797833935017</v>
      </c>
      <c r="BD54" s="31"/>
      <c r="BE54" s="13">
        <f t="shared" si="39"/>
        <v>7262</v>
      </c>
      <c r="BF54" s="13">
        <f t="shared" si="41"/>
        <v>56.408264719589866</v>
      </c>
      <c r="BG54" s="31"/>
    </row>
    <row r="55" spans="1:60" x14ac:dyDescent="0.25">
      <c r="A55" s="1">
        <v>51</v>
      </c>
      <c r="B55" s="7"/>
      <c r="C55" s="13">
        <v>210</v>
      </c>
      <c r="D55" s="13">
        <f t="shared" si="40"/>
        <v>41.257367387033398</v>
      </c>
      <c r="E55" s="31"/>
      <c r="F55" s="13">
        <v>145</v>
      </c>
      <c r="G55" s="13">
        <f t="shared" si="24"/>
        <v>39.083557951482483</v>
      </c>
      <c r="H55" s="31"/>
      <c r="I55" s="13">
        <v>115</v>
      </c>
      <c r="J55" s="13">
        <f t="shared" si="25"/>
        <v>34.226190476190474</v>
      </c>
      <c r="K55" s="31"/>
      <c r="L55" s="13">
        <v>445</v>
      </c>
      <c r="M55" s="13">
        <f t="shared" si="26"/>
        <v>35.317460317460316</v>
      </c>
      <c r="N55" s="31"/>
      <c r="O55" s="13">
        <v>358</v>
      </c>
      <c r="P55" s="13">
        <f t="shared" si="27"/>
        <v>36.907216494845365</v>
      </c>
      <c r="Q55" s="31"/>
      <c r="R55" s="13">
        <v>261</v>
      </c>
      <c r="S55" s="13">
        <f t="shared" si="13"/>
        <v>29.659090909090907</v>
      </c>
      <c r="T55" s="31"/>
      <c r="U55" s="13">
        <v>185</v>
      </c>
      <c r="V55" s="13">
        <f t="shared" si="28"/>
        <v>33.636363636363633</v>
      </c>
      <c r="W55" s="31"/>
      <c r="X55" s="13">
        <v>148</v>
      </c>
      <c r="Y55" s="13">
        <f t="shared" si="29"/>
        <v>38.94736842105263</v>
      </c>
      <c r="Z55" s="31"/>
      <c r="AA55" s="13">
        <v>82</v>
      </c>
      <c r="AB55" s="13">
        <f t="shared" si="23"/>
        <v>45.555555555555557</v>
      </c>
      <c r="AC55" s="31"/>
      <c r="AD55" s="13">
        <v>63</v>
      </c>
      <c r="AE55" s="13">
        <f t="shared" si="30"/>
        <v>27.39130434782609</v>
      </c>
      <c r="AF55" s="31"/>
      <c r="AG55" s="13">
        <v>570</v>
      </c>
      <c r="AH55" s="13">
        <f t="shared" si="31"/>
        <v>42.954031650339111</v>
      </c>
      <c r="AI55" s="31"/>
      <c r="AJ55" s="13">
        <v>400</v>
      </c>
      <c r="AK55" s="13">
        <f t="shared" si="32"/>
        <v>34.542314335060446</v>
      </c>
      <c r="AL55" s="31"/>
      <c r="AM55" s="13">
        <v>300</v>
      </c>
      <c r="AN55" s="13">
        <f t="shared" si="33"/>
        <v>35.545023696682463</v>
      </c>
      <c r="AO55" s="31"/>
      <c r="AP55" s="13">
        <v>71</v>
      </c>
      <c r="AQ55" s="13">
        <f t="shared" si="34"/>
        <v>25.63176895306859</v>
      </c>
      <c r="AR55" s="31"/>
      <c r="AS55" s="13">
        <v>603</v>
      </c>
      <c r="AT55" s="13">
        <f t="shared" si="35"/>
        <v>45.440844009042955</v>
      </c>
      <c r="AU55" s="31"/>
      <c r="AV55" s="13">
        <v>2321</v>
      </c>
      <c r="AW55" s="13">
        <f t="shared" si="36"/>
        <v>200.43177892918825</v>
      </c>
      <c r="AX55" s="31"/>
      <c r="AY55" s="13">
        <v>1544</v>
      </c>
      <c r="AZ55" s="13">
        <f t="shared" si="37"/>
        <v>182.93838862559244</v>
      </c>
      <c r="BA55" s="31"/>
      <c r="BB55" s="13">
        <v>248</v>
      </c>
      <c r="BC55" s="13">
        <f t="shared" si="38"/>
        <v>89.530685920577611</v>
      </c>
      <c r="BD55" s="31"/>
      <c r="BE55" s="13">
        <f t="shared" si="39"/>
        <v>8069</v>
      </c>
      <c r="BF55" s="13">
        <f t="shared" si="41"/>
        <v>62.676712754388689</v>
      </c>
      <c r="BG55" s="31"/>
    </row>
    <row r="56" spans="1:60" x14ac:dyDescent="0.25">
      <c r="A56" s="1">
        <v>52</v>
      </c>
      <c r="B56" s="8"/>
      <c r="C56" s="13">
        <v>229</v>
      </c>
      <c r="D56" s="13">
        <f t="shared" si="40"/>
        <v>44.990176817288805</v>
      </c>
      <c r="E56" s="31"/>
      <c r="F56" s="13">
        <v>157</v>
      </c>
      <c r="G56" s="13">
        <f t="shared" si="24"/>
        <v>42.318059299191376</v>
      </c>
      <c r="H56" s="31"/>
      <c r="I56" s="13">
        <v>170</v>
      </c>
      <c r="J56" s="13">
        <f t="shared" si="25"/>
        <v>50.595238095238095</v>
      </c>
      <c r="K56" s="31"/>
      <c r="L56" s="13">
        <v>457</v>
      </c>
      <c r="M56" s="13">
        <f t="shared" si="26"/>
        <v>36.269841269841272</v>
      </c>
      <c r="N56" s="31"/>
      <c r="O56" s="13">
        <v>322</v>
      </c>
      <c r="P56" s="13">
        <f t="shared" si="26"/>
        <v>25.555555555555557</v>
      </c>
      <c r="Q56" s="31"/>
      <c r="R56" s="13">
        <v>257</v>
      </c>
      <c r="S56" s="13">
        <f t="shared" si="13"/>
        <v>29.204545454545453</v>
      </c>
      <c r="T56" s="31"/>
      <c r="U56" s="13">
        <v>215</v>
      </c>
      <c r="V56" s="13">
        <f t="shared" ref="V56:V57" si="42">U56/12.6</f>
        <v>17.063492063492063</v>
      </c>
      <c r="W56" s="31"/>
      <c r="X56" s="13">
        <v>187</v>
      </c>
      <c r="Y56" s="13">
        <f t="shared" ref="Y56:Y57" si="43">X56/12.6</f>
        <v>14.841269841269842</v>
      </c>
      <c r="Z56" s="31"/>
      <c r="AA56" s="13">
        <v>72</v>
      </c>
      <c r="AB56" s="13">
        <f t="shared" ref="AB56:AB57" si="44">AA56/12.6</f>
        <v>5.7142857142857144</v>
      </c>
      <c r="AC56" s="31"/>
      <c r="AD56" s="13">
        <v>51</v>
      </c>
      <c r="AE56" s="13">
        <f t="shared" ref="AE56:AE57" si="45">AD56/12.6</f>
        <v>4.0476190476190474</v>
      </c>
      <c r="AF56" s="31"/>
      <c r="AG56" s="13">
        <v>530</v>
      </c>
      <c r="AH56" s="13">
        <f t="shared" ref="AH56:AH57" si="46">AG56/12.6</f>
        <v>42.063492063492063</v>
      </c>
      <c r="AI56" s="31"/>
      <c r="AJ56" s="13">
        <v>513</v>
      </c>
      <c r="AK56" s="13">
        <f t="shared" ref="AK56:AK57" si="47">AJ56/12.6</f>
        <v>40.714285714285715</v>
      </c>
      <c r="AL56" s="31"/>
      <c r="AM56" s="13">
        <v>358</v>
      </c>
      <c r="AN56" s="13">
        <f t="shared" ref="AN56:AN57" si="48">AM56/12.6</f>
        <v>28.412698412698415</v>
      </c>
      <c r="AO56" s="31"/>
      <c r="AP56" s="13">
        <v>72</v>
      </c>
      <c r="AQ56" s="13">
        <f t="shared" ref="AQ56:AQ57" si="49">AP56/12.6</f>
        <v>5.7142857142857144</v>
      </c>
      <c r="AR56" s="31"/>
      <c r="AS56" s="13">
        <v>488</v>
      </c>
      <c r="AT56" s="13">
        <f t="shared" ref="AT56:AT57" si="50">AS56/12.6</f>
        <v>38.730158730158735</v>
      </c>
      <c r="AU56" s="31"/>
      <c r="AV56" s="13">
        <v>2352</v>
      </c>
      <c r="AW56" s="13">
        <f t="shared" ref="AW56:AW57" si="51">AV56/12.6</f>
        <v>186.66666666666669</v>
      </c>
      <c r="AX56" s="31"/>
      <c r="AY56" s="13">
        <v>1614</v>
      </c>
      <c r="AZ56" s="13">
        <f t="shared" ref="AZ56:AZ57" si="52">AY56/12.6</f>
        <v>128.0952380952381</v>
      </c>
      <c r="BA56" s="31"/>
      <c r="BB56" s="13">
        <v>497</v>
      </c>
      <c r="BC56" s="13">
        <f t="shared" ref="BC56:BC57" si="53">BB56/12.6</f>
        <v>39.444444444444443</v>
      </c>
      <c r="BD56" s="31"/>
      <c r="BE56" s="13">
        <f t="shared" si="39"/>
        <v>8541</v>
      </c>
      <c r="BF56" s="13">
        <f t="shared" si="41"/>
        <v>66.343016933354036</v>
      </c>
      <c r="BG56" s="31"/>
    </row>
    <row r="57" spans="1:60" x14ac:dyDescent="0.25">
      <c r="A57" s="20">
        <v>53</v>
      </c>
      <c r="B57" s="57"/>
      <c r="C57" s="25">
        <v>230</v>
      </c>
      <c r="D57" s="25">
        <f t="shared" si="40"/>
        <v>45.186640471512774</v>
      </c>
      <c r="E57" s="31"/>
      <c r="F57" s="25">
        <v>144</v>
      </c>
      <c r="G57" s="25">
        <f t="shared" si="24"/>
        <v>38.81401617250674</v>
      </c>
      <c r="H57" s="31"/>
      <c r="I57" s="25">
        <v>121</v>
      </c>
      <c r="J57" s="25">
        <f t="shared" si="25"/>
        <v>36.011904761904766</v>
      </c>
      <c r="K57" s="31"/>
      <c r="L57" s="25">
        <v>489</v>
      </c>
      <c r="M57" s="25">
        <f t="shared" si="26"/>
        <v>38.80952380952381</v>
      </c>
      <c r="N57" s="31"/>
      <c r="O57" s="25">
        <v>403</v>
      </c>
      <c r="P57" s="25">
        <f t="shared" si="26"/>
        <v>31.984126984126984</v>
      </c>
      <c r="Q57" s="31"/>
      <c r="R57" s="25">
        <v>366</v>
      </c>
      <c r="S57" s="25">
        <f t="shared" si="13"/>
        <v>41.590909090909086</v>
      </c>
      <c r="T57" s="31"/>
      <c r="U57" s="25">
        <v>213</v>
      </c>
      <c r="V57" s="25">
        <f t="shared" si="42"/>
        <v>16.904761904761905</v>
      </c>
      <c r="W57" s="31"/>
      <c r="X57" s="25">
        <v>140</v>
      </c>
      <c r="Y57" s="25">
        <f t="shared" si="43"/>
        <v>11.111111111111111</v>
      </c>
      <c r="Z57" s="31"/>
      <c r="AA57" s="25">
        <v>58</v>
      </c>
      <c r="AB57" s="25">
        <f t="shared" si="44"/>
        <v>4.6031746031746037</v>
      </c>
      <c r="AC57" s="31"/>
      <c r="AD57" s="25">
        <v>78</v>
      </c>
      <c r="AE57" s="25">
        <f t="shared" si="45"/>
        <v>6.1904761904761907</v>
      </c>
      <c r="AF57" s="31"/>
      <c r="AG57" s="25">
        <v>540</v>
      </c>
      <c r="AH57" s="25">
        <f t="shared" si="46"/>
        <v>42.857142857142861</v>
      </c>
      <c r="AI57" s="31"/>
      <c r="AJ57" s="25">
        <v>570</v>
      </c>
      <c r="AK57" s="25">
        <f t="shared" si="47"/>
        <v>45.238095238095241</v>
      </c>
      <c r="AL57" s="31"/>
      <c r="AM57" s="25">
        <v>373</v>
      </c>
      <c r="AN57" s="25">
        <f t="shared" si="48"/>
        <v>29.603174603174605</v>
      </c>
      <c r="AO57" s="31"/>
      <c r="AP57" s="25">
        <v>70</v>
      </c>
      <c r="AQ57" s="25">
        <f t="shared" si="49"/>
        <v>5.5555555555555554</v>
      </c>
      <c r="AR57" s="31"/>
      <c r="AS57" s="25">
        <v>553</v>
      </c>
      <c r="AT57" s="25">
        <f t="shared" si="50"/>
        <v>43.888888888888893</v>
      </c>
      <c r="AU57" s="31"/>
      <c r="AV57" s="25">
        <v>3114</v>
      </c>
      <c r="AW57" s="25">
        <f t="shared" si="51"/>
        <v>247.14285714285714</v>
      </c>
      <c r="AX57" s="31"/>
      <c r="AY57" s="25">
        <v>1335</v>
      </c>
      <c r="AZ57" s="25">
        <f t="shared" si="52"/>
        <v>105.95238095238095</v>
      </c>
      <c r="BA57" s="31"/>
      <c r="BB57" s="25">
        <v>400</v>
      </c>
      <c r="BC57" s="25">
        <f t="shared" si="53"/>
        <v>31.746031746031747</v>
      </c>
      <c r="BD57" s="31"/>
      <c r="BE57" s="25">
        <f t="shared" si="39"/>
        <v>9197</v>
      </c>
      <c r="BF57" s="25">
        <f t="shared" si="41"/>
        <v>71.438558334627928</v>
      </c>
      <c r="BG57" s="31"/>
    </row>
    <row r="58" spans="1:60" ht="28.5" customHeight="1" x14ac:dyDescent="0.25">
      <c r="A58" s="26"/>
      <c r="B58" s="27"/>
      <c r="C58" s="28"/>
      <c r="D58" s="29"/>
      <c r="E58" s="29"/>
      <c r="F58" s="28"/>
      <c r="G58" s="29"/>
      <c r="H58" s="29"/>
      <c r="I58" s="28"/>
      <c r="J58" s="29"/>
      <c r="K58" s="29"/>
      <c r="L58" s="28"/>
      <c r="M58" s="29"/>
      <c r="N58" s="29"/>
      <c r="O58" s="28"/>
      <c r="P58" s="29"/>
      <c r="Q58" s="29"/>
      <c r="R58" s="28"/>
      <c r="S58" s="29"/>
      <c r="T58" s="29"/>
      <c r="U58" s="28"/>
      <c r="V58" s="29"/>
      <c r="W58" s="29"/>
      <c r="X58" s="28"/>
      <c r="Y58" s="29"/>
      <c r="Z58" s="29"/>
      <c r="AA58" s="28"/>
      <c r="AB58" s="29"/>
      <c r="AC58" s="29"/>
      <c r="AD58" s="28"/>
      <c r="AE58" s="29"/>
      <c r="AF58" s="29"/>
      <c r="AG58" s="28"/>
      <c r="AH58" s="29"/>
      <c r="AI58" s="29"/>
      <c r="AJ58" s="28"/>
      <c r="AK58" s="29"/>
      <c r="AL58" s="29"/>
      <c r="AM58" s="28"/>
      <c r="AN58" s="29"/>
      <c r="AO58" s="29"/>
      <c r="AP58" s="28"/>
      <c r="AQ58" s="29"/>
      <c r="AR58" s="29"/>
      <c r="AS58" s="28"/>
      <c r="AT58" s="29"/>
      <c r="AU58" s="29"/>
      <c r="AV58" s="28"/>
      <c r="AW58" s="29"/>
      <c r="AX58" s="29"/>
      <c r="AY58" s="28"/>
      <c r="AZ58" s="29"/>
      <c r="BA58" s="29"/>
      <c r="BB58" s="28"/>
      <c r="BC58" s="29"/>
      <c r="BD58" s="29"/>
      <c r="BE58" s="28"/>
      <c r="BF58" s="62"/>
      <c r="BG58" s="29"/>
    </row>
    <row r="59" spans="1:60" x14ac:dyDescent="0.25">
      <c r="A59" s="58"/>
      <c r="B59" s="59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1"/>
      <c r="BF59" s="61"/>
      <c r="BG59" s="58"/>
    </row>
    <row r="60" spans="1:60" x14ac:dyDescent="0.25">
      <c r="B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</row>
    <row r="61" spans="1:60" x14ac:dyDescent="0.25">
      <c r="B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</row>
    <row r="62" spans="1:60" x14ac:dyDescent="0.25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</row>
  </sheetData>
  <mergeCells count="310">
    <mergeCell ref="AD59:AF59"/>
    <mergeCell ref="AG59:AI59"/>
    <mergeCell ref="AJ59:AL59"/>
    <mergeCell ref="AM59:AO59"/>
    <mergeCell ref="AP59:AR59"/>
    <mergeCell ref="AS59:AU59"/>
    <mergeCell ref="AV59:AX59"/>
    <mergeCell ref="AY59:BA59"/>
    <mergeCell ref="BB59:BD59"/>
    <mergeCell ref="C59:E59"/>
    <mergeCell ref="F59:H59"/>
    <mergeCell ref="I59:K59"/>
    <mergeCell ref="L59:N59"/>
    <mergeCell ref="O59:Q59"/>
    <mergeCell ref="R59:T59"/>
    <mergeCell ref="U59:W59"/>
    <mergeCell ref="X59:Z59"/>
    <mergeCell ref="AA59:AC59"/>
    <mergeCell ref="C4:E4"/>
    <mergeCell ref="I4:K4"/>
    <mergeCell ref="L4:N4"/>
    <mergeCell ref="E17:E20"/>
    <mergeCell ref="E21:E24"/>
    <mergeCell ref="A1:BG1"/>
    <mergeCell ref="BE3:BG3"/>
    <mergeCell ref="BE4:BG4"/>
    <mergeCell ref="A2:A4"/>
    <mergeCell ref="B2:B4"/>
    <mergeCell ref="X3:Z3"/>
    <mergeCell ref="X4:Z4"/>
    <mergeCell ref="AA3:AC3"/>
    <mergeCell ref="AA4:AC4"/>
    <mergeCell ref="AD3:AF3"/>
    <mergeCell ref="AD4:AF4"/>
    <mergeCell ref="O3:Q3"/>
    <mergeCell ref="O4:Q4"/>
    <mergeCell ref="R3:T3"/>
    <mergeCell ref="R4:T4"/>
    <mergeCell ref="U3:W3"/>
    <mergeCell ref="U4:W4"/>
    <mergeCell ref="C3:E3"/>
    <mergeCell ref="F3:H3"/>
    <mergeCell ref="I3:K3"/>
    <mergeCell ref="L3:N3"/>
    <mergeCell ref="E45:E48"/>
    <mergeCell ref="E49:E52"/>
    <mergeCell ref="E53:E57"/>
    <mergeCell ref="H5:H8"/>
    <mergeCell ref="K5:K8"/>
    <mergeCell ref="H17:H20"/>
    <mergeCell ref="H21:H24"/>
    <mergeCell ref="H25:H28"/>
    <mergeCell ref="H29:H32"/>
    <mergeCell ref="H33:H36"/>
    <mergeCell ref="H37:H40"/>
    <mergeCell ref="H41:H44"/>
    <mergeCell ref="H45:H48"/>
    <mergeCell ref="H49:H52"/>
    <mergeCell ref="H53:H57"/>
    <mergeCell ref="K17:K20"/>
    <mergeCell ref="E25:E28"/>
    <mergeCell ref="E29:E32"/>
    <mergeCell ref="E33:E36"/>
    <mergeCell ref="E37:E40"/>
    <mergeCell ref="E41:E44"/>
    <mergeCell ref="E5:E8"/>
    <mergeCell ref="BG5:BG8"/>
    <mergeCell ref="H9:H12"/>
    <mergeCell ref="H13:H16"/>
    <mergeCell ref="K9:K12"/>
    <mergeCell ref="K13:K16"/>
    <mergeCell ref="Q9:Q12"/>
    <mergeCell ref="Q13:Q16"/>
    <mergeCell ref="T9:T12"/>
    <mergeCell ref="T13:T16"/>
    <mergeCell ref="W9:W12"/>
    <mergeCell ref="W13:W16"/>
    <mergeCell ref="Z9:Z12"/>
    <mergeCell ref="Z13:Z16"/>
    <mergeCell ref="AC9:AC12"/>
    <mergeCell ref="N5:N8"/>
    <mergeCell ref="Q5:Q8"/>
    <mergeCell ref="T5:T8"/>
    <mergeCell ref="W5:W8"/>
    <mergeCell ref="Z5:Z8"/>
    <mergeCell ref="AC13:AC16"/>
    <mergeCell ref="AI5:AI8"/>
    <mergeCell ref="AL5:AL8"/>
    <mergeCell ref="AO5:AO8"/>
    <mergeCell ref="AR5:AR8"/>
    <mergeCell ref="K41:K44"/>
    <mergeCell ref="K45:K48"/>
    <mergeCell ref="K49:K52"/>
    <mergeCell ref="K53:K57"/>
    <mergeCell ref="N9:N12"/>
    <mergeCell ref="N13:N16"/>
    <mergeCell ref="N17:N20"/>
    <mergeCell ref="N21:N24"/>
    <mergeCell ref="N25:N28"/>
    <mergeCell ref="N29:N32"/>
    <mergeCell ref="N33:N36"/>
    <mergeCell ref="N37:N40"/>
    <mergeCell ref="N41:N44"/>
    <mergeCell ref="N45:N48"/>
    <mergeCell ref="N49:N52"/>
    <mergeCell ref="N53:N57"/>
    <mergeCell ref="K21:K24"/>
    <mergeCell ref="K25:K28"/>
    <mergeCell ref="K29:K32"/>
    <mergeCell ref="K33:K36"/>
    <mergeCell ref="K37:K40"/>
    <mergeCell ref="Q37:Q40"/>
    <mergeCell ref="Q41:Q44"/>
    <mergeCell ref="Q45:Q48"/>
    <mergeCell ref="Q49:Q52"/>
    <mergeCell ref="Q53:Q57"/>
    <mergeCell ref="Q17:Q20"/>
    <mergeCell ref="Q21:Q24"/>
    <mergeCell ref="Q25:Q28"/>
    <mergeCell ref="Q29:Q32"/>
    <mergeCell ref="Q33:Q36"/>
    <mergeCell ref="T37:T40"/>
    <mergeCell ref="T41:T44"/>
    <mergeCell ref="T45:T48"/>
    <mergeCell ref="T49:T52"/>
    <mergeCell ref="T53:T57"/>
    <mergeCell ref="T17:T20"/>
    <mergeCell ref="T21:T24"/>
    <mergeCell ref="T25:T28"/>
    <mergeCell ref="T29:T32"/>
    <mergeCell ref="T33:T36"/>
    <mergeCell ref="Z53:Z57"/>
    <mergeCell ref="Z17:Z20"/>
    <mergeCell ref="Z21:Z24"/>
    <mergeCell ref="Z25:Z28"/>
    <mergeCell ref="Z29:Z32"/>
    <mergeCell ref="Z33:Z36"/>
    <mergeCell ref="W37:W40"/>
    <mergeCell ref="W41:W44"/>
    <mergeCell ref="W45:W48"/>
    <mergeCell ref="W49:W52"/>
    <mergeCell ref="W53:W57"/>
    <mergeCell ref="W17:W20"/>
    <mergeCell ref="W21:W24"/>
    <mergeCell ref="W25:W28"/>
    <mergeCell ref="W29:W32"/>
    <mergeCell ref="W33:W36"/>
    <mergeCell ref="AC29:AC32"/>
    <mergeCell ref="Z37:Z40"/>
    <mergeCell ref="Z41:Z44"/>
    <mergeCell ref="Z45:Z48"/>
    <mergeCell ref="Z49:Z52"/>
    <mergeCell ref="AF25:AF28"/>
    <mergeCell ref="AF29:AF32"/>
    <mergeCell ref="AF33:AF36"/>
    <mergeCell ref="AF37:AF40"/>
    <mergeCell ref="AF41:AF44"/>
    <mergeCell ref="AF45:AF48"/>
    <mergeCell ref="AF49:AF52"/>
    <mergeCell ref="AC53:AC57"/>
    <mergeCell ref="AF9:AF12"/>
    <mergeCell ref="AF13:AF16"/>
    <mergeCell ref="AF17:AF20"/>
    <mergeCell ref="AF21:AF24"/>
    <mergeCell ref="BA33:BA36"/>
    <mergeCell ref="BA37:BA40"/>
    <mergeCell ref="BA41:BA44"/>
    <mergeCell ref="BA45:BA48"/>
    <mergeCell ref="BA49:BA52"/>
    <mergeCell ref="BA53:BA57"/>
    <mergeCell ref="AF53:AF57"/>
    <mergeCell ref="AC33:AC36"/>
    <mergeCell ref="AC37:AC40"/>
    <mergeCell ref="AC41:AC44"/>
    <mergeCell ref="AC45:AC48"/>
    <mergeCell ref="AC49:AC52"/>
    <mergeCell ref="AU33:AU36"/>
    <mergeCell ref="AU37:AU40"/>
    <mergeCell ref="AU41:AU44"/>
    <mergeCell ref="AU45:AU48"/>
    <mergeCell ref="AU49:AU52"/>
    <mergeCell ref="AU53:AU57"/>
    <mergeCell ref="AC17:AC20"/>
    <mergeCell ref="BG49:BG52"/>
    <mergeCell ref="BG53:BG57"/>
    <mergeCell ref="BG29:BG32"/>
    <mergeCell ref="BG33:BG36"/>
    <mergeCell ref="BG37:BG40"/>
    <mergeCell ref="BG41:BG44"/>
    <mergeCell ref="BG45:BG48"/>
    <mergeCell ref="BG9:BG12"/>
    <mergeCell ref="BG13:BG16"/>
    <mergeCell ref="BG17:BG20"/>
    <mergeCell ref="BG21:BG24"/>
    <mergeCell ref="BG25:BG28"/>
    <mergeCell ref="C2:AF2"/>
    <mergeCell ref="AV3:AX3"/>
    <mergeCell ref="AV4:AX4"/>
    <mergeCell ref="AX5:AX8"/>
    <mergeCell ref="AX9:AX12"/>
    <mergeCell ref="AX13:AX16"/>
    <mergeCell ref="AX17:AX20"/>
    <mergeCell ref="AX21:AX24"/>
    <mergeCell ref="AX25:AX28"/>
    <mergeCell ref="AS3:AU3"/>
    <mergeCell ref="AS4:AU4"/>
    <mergeCell ref="AU5:AU8"/>
    <mergeCell ref="AU9:AU12"/>
    <mergeCell ref="AU13:AU16"/>
    <mergeCell ref="AU17:AU20"/>
    <mergeCell ref="AU21:AU24"/>
    <mergeCell ref="AU25:AU28"/>
    <mergeCell ref="F4:H4"/>
    <mergeCell ref="AC21:AC24"/>
    <mergeCell ref="AC25:AC28"/>
    <mergeCell ref="E9:E12"/>
    <mergeCell ref="E13:E16"/>
    <mergeCell ref="AC5:AC8"/>
    <mergeCell ref="AF5:AF8"/>
    <mergeCell ref="AU29:AU32"/>
    <mergeCell ref="AY3:BA3"/>
    <mergeCell ref="AY4:BA4"/>
    <mergeCell ref="BA5:BA8"/>
    <mergeCell ref="BA9:BA12"/>
    <mergeCell ref="BA13:BA16"/>
    <mergeCell ref="BA17:BA20"/>
    <mergeCell ref="BA21:BA24"/>
    <mergeCell ref="BA25:BA28"/>
    <mergeCell ref="BA29:BA32"/>
    <mergeCell ref="BD33:BD36"/>
    <mergeCell ref="BD37:BD40"/>
    <mergeCell ref="BD41:BD44"/>
    <mergeCell ref="BD45:BD48"/>
    <mergeCell ref="BD49:BD52"/>
    <mergeCell ref="BD53:BD57"/>
    <mergeCell ref="AS2:BD2"/>
    <mergeCell ref="BE2:BG2"/>
    <mergeCell ref="BB3:BD3"/>
    <mergeCell ref="BB4:BD4"/>
    <mergeCell ref="BD5:BD8"/>
    <mergeCell ref="BD9:BD12"/>
    <mergeCell ref="BD13:BD16"/>
    <mergeCell ref="BD17:BD20"/>
    <mergeCell ref="BD21:BD24"/>
    <mergeCell ref="BD25:BD28"/>
    <mergeCell ref="BD29:BD32"/>
    <mergeCell ref="AX29:AX32"/>
    <mergeCell ref="AX33:AX36"/>
    <mergeCell ref="AX37:AX40"/>
    <mergeCell ref="AX41:AX44"/>
    <mergeCell ref="AX45:AX48"/>
    <mergeCell ref="AX49:AX52"/>
    <mergeCell ref="AX53:AX57"/>
    <mergeCell ref="AG2:AR2"/>
    <mergeCell ref="AG3:AI3"/>
    <mergeCell ref="AJ3:AL3"/>
    <mergeCell ref="AM3:AO3"/>
    <mergeCell ref="AP3:AR3"/>
    <mergeCell ref="AG4:AI4"/>
    <mergeCell ref="AJ4:AL4"/>
    <mergeCell ref="AM4:AO4"/>
    <mergeCell ref="AP4:AR4"/>
    <mergeCell ref="AI9:AI12"/>
    <mergeCell ref="AL9:AL12"/>
    <mergeCell ref="AO9:AO12"/>
    <mergeCell ref="AR9:AR12"/>
    <mergeCell ref="AI13:AI16"/>
    <mergeCell ref="AL13:AL16"/>
    <mergeCell ref="AO13:AO16"/>
    <mergeCell ref="AR13:AR16"/>
    <mergeCell ref="AI17:AI20"/>
    <mergeCell ref="AL17:AL20"/>
    <mergeCell ref="AO17:AO20"/>
    <mergeCell ref="AR17:AR20"/>
    <mergeCell ref="AI21:AI24"/>
    <mergeCell ref="AL21:AL24"/>
    <mergeCell ref="AO21:AO24"/>
    <mergeCell ref="AR21:AR24"/>
    <mergeCell ref="AI25:AI28"/>
    <mergeCell ref="AL25:AL28"/>
    <mergeCell ref="AO25:AO28"/>
    <mergeCell ref="AR25:AR28"/>
    <mergeCell ref="AI29:AI32"/>
    <mergeCell ref="AL29:AL32"/>
    <mergeCell ref="AO29:AO32"/>
    <mergeCell ref="AR29:AR32"/>
    <mergeCell ref="AI33:AI36"/>
    <mergeCell ref="AL33:AL36"/>
    <mergeCell ref="AO33:AO36"/>
    <mergeCell ref="AR33:AR36"/>
    <mergeCell ref="AI37:AI40"/>
    <mergeCell ref="AL37:AL40"/>
    <mergeCell ref="AO37:AO40"/>
    <mergeCell ref="AR37:AR40"/>
    <mergeCell ref="AI41:AI44"/>
    <mergeCell ref="AL41:AL44"/>
    <mergeCell ref="AO41:AO44"/>
    <mergeCell ref="AR41:AR44"/>
    <mergeCell ref="AI45:AI48"/>
    <mergeCell ref="AL45:AL48"/>
    <mergeCell ref="AO45:AO48"/>
    <mergeCell ref="AR45:AR48"/>
    <mergeCell ref="AI49:AI52"/>
    <mergeCell ref="AL49:AL52"/>
    <mergeCell ref="AO49:AO52"/>
    <mergeCell ref="AR49:AR52"/>
    <mergeCell ref="AI53:AI57"/>
    <mergeCell ref="AL53:AL57"/>
    <mergeCell ref="AO53:AO57"/>
    <mergeCell ref="AR53:AR5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topLeftCell="A2" workbookViewId="0">
      <selection activeCell="C2" sqref="C2:N2"/>
    </sheetView>
  </sheetViews>
  <sheetFormatPr baseColWidth="10" defaultColWidth="9.140625" defaultRowHeight="15" x14ac:dyDescent="0.25"/>
  <cols>
    <col min="1" max="1" width="4.85546875" bestFit="1" customWidth="1"/>
    <col min="2" max="2" width="5.7109375" bestFit="1" customWidth="1"/>
    <col min="3" max="3" width="4" customWidth="1"/>
    <col min="4" max="4" width="4.85546875" customWidth="1"/>
    <col min="5" max="5" width="5" customWidth="1"/>
    <col min="6" max="6" width="5" bestFit="1" customWidth="1"/>
    <col min="7" max="7" width="4.7109375" customWidth="1"/>
    <col min="8" max="8" width="5.5703125" customWidth="1"/>
    <col min="9" max="9" width="4" bestFit="1" customWidth="1"/>
    <col min="10" max="10" width="4.42578125" customWidth="1"/>
    <col min="11" max="11" width="5.42578125" customWidth="1"/>
    <col min="12" max="12" width="3" bestFit="1" customWidth="1"/>
    <col min="13" max="13" width="4.5703125" customWidth="1"/>
    <col min="14" max="14" width="6.140625" customWidth="1"/>
    <col min="15" max="15" width="6" customWidth="1"/>
    <col min="16" max="17" width="4.7109375" customWidth="1"/>
  </cols>
  <sheetData>
    <row r="1" spans="1:17" ht="29.25" customHeight="1" x14ac:dyDescent="0.4">
      <c r="A1" s="42" t="s">
        <v>12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ht="21" x14ac:dyDescent="0.35">
      <c r="A2" s="48" t="s">
        <v>19</v>
      </c>
      <c r="B2" s="48" t="s">
        <v>0</v>
      </c>
      <c r="C2" s="33" t="s">
        <v>20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  <c r="O2" s="33"/>
      <c r="P2" s="34"/>
      <c r="Q2" s="35"/>
    </row>
    <row r="3" spans="1:17" x14ac:dyDescent="0.25">
      <c r="A3" s="49"/>
      <c r="B3" s="49"/>
      <c r="C3" s="51">
        <v>13.27</v>
      </c>
      <c r="D3" s="52"/>
      <c r="E3" s="53"/>
      <c r="F3" s="51">
        <v>11.58</v>
      </c>
      <c r="G3" s="52"/>
      <c r="H3" s="53"/>
      <c r="I3" s="51">
        <v>8.44</v>
      </c>
      <c r="J3" s="52"/>
      <c r="K3" s="53"/>
      <c r="L3" s="51">
        <v>2.77</v>
      </c>
      <c r="M3" s="52"/>
      <c r="N3" s="53"/>
      <c r="O3" s="43">
        <f>L3+I3+F3+C3</f>
        <v>36.06</v>
      </c>
      <c r="P3" s="43"/>
      <c r="Q3" s="43"/>
    </row>
    <row r="4" spans="1:17" x14ac:dyDescent="0.25">
      <c r="A4" s="50"/>
      <c r="B4" s="50"/>
      <c r="C4" s="51" t="s">
        <v>13</v>
      </c>
      <c r="D4" s="52"/>
      <c r="E4" s="53"/>
      <c r="F4" s="51" t="s">
        <v>16</v>
      </c>
      <c r="G4" s="52"/>
      <c r="H4" s="53"/>
      <c r="I4" s="51" t="s">
        <v>17</v>
      </c>
      <c r="J4" s="52"/>
      <c r="K4" s="53"/>
      <c r="L4" s="51" t="s">
        <v>18</v>
      </c>
      <c r="M4" s="52"/>
      <c r="N4" s="53"/>
      <c r="O4" s="44" t="s">
        <v>11</v>
      </c>
      <c r="P4" s="44"/>
      <c r="Q4" s="44"/>
    </row>
    <row r="5" spans="1:17" x14ac:dyDescent="0.25">
      <c r="A5" s="12">
        <v>1</v>
      </c>
      <c r="B5" s="2"/>
      <c r="C5" s="13">
        <v>329</v>
      </c>
      <c r="D5" s="13">
        <f>C5/13.27</f>
        <v>24.792765636774682</v>
      </c>
      <c r="E5" s="31">
        <f>(D5+D6+D7)/3</f>
        <v>14.091936699321778</v>
      </c>
      <c r="F5" s="13">
        <v>1017</v>
      </c>
      <c r="G5" s="13">
        <f>F5/11.58</f>
        <v>87.823834196891198</v>
      </c>
      <c r="H5" s="31">
        <f>(G5+G6+G7)/3</f>
        <v>53.454231433506045</v>
      </c>
      <c r="I5" s="13">
        <v>102</v>
      </c>
      <c r="J5" s="13">
        <f>I5/8.44</f>
        <v>12.085308056872039</v>
      </c>
      <c r="K5" s="31">
        <f>(J5+J6+J7)/3</f>
        <v>15.007898894154819</v>
      </c>
      <c r="L5" s="13">
        <v>13</v>
      </c>
      <c r="M5" s="13">
        <f>L5/2.77</f>
        <v>4.6931407942238268</v>
      </c>
      <c r="N5" s="31">
        <f>(M5+M6+M7)/3</f>
        <v>4.4524669073405541</v>
      </c>
      <c r="O5" s="13">
        <f>C5+F5+I5+L5</f>
        <v>1461</v>
      </c>
      <c r="P5" s="13">
        <f t="shared" ref="P5:P23" si="0">O5/61</f>
        <v>23.950819672131146</v>
      </c>
      <c r="Q5" s="31">
        <f>(P5+P6+P7)/3</f>
        <v>15.491803278688524</v>
      </c>
    </row>
    <row r="6" spans="1:17" x14ac:dyDescent="0.25">
      <c r="A6" s="12">
        <v>2</v>
      </c>
      <c r="B6" s="3"/>
      <c r="C6" s="13">
        <v>232</v>
      </c>
      <c r="D6" s="13">
        <f t="shared" ref="D6:D23" si="1">C6/13.27</f>
        <v>17.483044461190655</v>
      </c>
      <c r="E6" s="31"/>
      <c r="F6" s="13">
        <v>840</v>
      </c>
      <c r="G6" s="13">
        <f t="shared" ref="G6:G23" si="2">F6/11.58</f>
        <v>72.538860103626945</v>
      </c>
      <c r="H6" s="31"/>
      <c r="I6" s="13">
        <v>278</v>
      </c>
      <c r="J6" s="13">
        <f t="shared" ref="J6:J23" si="3">I6/8.44</f>
        <v>32.938388625592417</v>
      </c>
      <c r="K6" s="31"/>
      <c r="L6" s="13">
        <v>24</v>
      </c>
      <c r="M6" s="13">
        <f t="shared" ref="M6:M23" si="4">L6/2.77</f>
        <v>8.6642599277978345</v>
      </c>
      <c r="N6" s="31"/>
      <c r="O6" s="13">
        <f t="shared" ref="O6:O23" si="5">C6+F6+I6+L6</f>
        <v>1374</v>
      </c>
      <c r="P6" s="13">
        <f t="shared" si="0"/>
        <v>22.524590163934427</v>
      </c>
      <c r="Q6" s="31"/>
    </row>
    <row r="7" spans="1:17" x14ac:dyDescent="0.25">
      <c r="A7" s="12">
        <v>3</v>
      </c>
      <c r="B7" s="4"/>
      <c r="C7" s="13"/>
      <c r="D7" s="13">
        <f t="shared" si="1"/>
        <v>0</v>
      </c>
      <c r="E7" s="32"/>
      <c r="F7" s="13"/>
      <c r="G7" s="13">
        <f t="shared" si="2"/>
        <v>0</v>
      </c>
      <c r="H7" s="32"/>
      <c r="I7" s="13"/>
      <c r="J7" s="13">
        <f t="shared" si="3"/>
        <v>0</v>
      </c>
      <c r="K7" s="32"/>
      <c r="L7" s="13"/>
      <c r="M7" s="13">
        <f t="shared" si="4"/>
        <v>0</v>
      </c>
      <c r="N7" s="32"/>
      <c r="O7" s="13">
        <f t="shared" si="5"/>
        <v>0</v>
      </c>
      <c r="P7" s="13">
        <f t="shared" si="0"/>
        <v>0</v>
      </c>
      <c r="Q7" s="32"/>
    </row>
    <row r="8" spans="1:17" x14ac:dyDescent="0.25">
      <c r="A8" s="12">
        <v>4</v>
      </c>
      <c r="B8" s="5"/>
      <c r="C8" s="13"/>
      <c r="D8" s="13">
        <f t="shared" si="1"/>
        <v>0</v>
      </c>
      <c r="E8" s="30">
        <f t="shared" ref="E8" si="6">(D8+D9+D10+D11)/4</f>
        <v>0</v>
      </c>
      <c r="F8" s="13"/>
      <c r="G8" s="13">
        <f t="shared" si="2"/>
        <v>0</v>
      </c>
      <c r="H8" s="30">
        <f t="shared" ref="H8" si="7">(G8+G9+G10+G11)/4</f>
        <v>0</v>
      </c>
      <c r="I8" s="13"/>
      <c r="J8" s="13">
        <f t="shared" si="3"/>
        <v>0</v>
      </c>
      <c r="K8" s="30">
        <f t="shared" ref="K8" si="8">(J8+J9+J10+J11)/4</f>
        <v>0</v>
      </c>
      <c r="L8" s="13"/>
      <c r="M8" s="13">
        <f t="shared" si="4"/>
        <v>0</v>
      </c>
      <c r="N8" s="30">
        <f t="shared" ref="N8" si="9">(M8+M9+M10+M11)/4</f>
        <v>0</v>
      </c>
      <c r="O8" s="13">
        <f t="shared" si="5"/>
        <v>0</v>
      </c>
      <c r="P8" s="13">
        <f t="shared" si="0"/>
        <v>0</v>
      </c>
      <c r="Q8" s="30">
        <f t="shared" ref="Q8" si="10">(P8+P9+P10+P11)/4</f>
        <v>0</v>
      </c>
    </row>
    <row r="9" spans="1:17" x14ac:dyDescent="0.25">
      <c r="A9" s="12">
        <v>5</v>
      </c>
      <c r="B9" s="6"/>
      <c r="C9" s="13"/>
      <c r="D9" s="13">
        <f t="shared" si="1"/>
        <v>0</v>
      </c>
      <c r="E9" s="31"/>
      <c r="F9" s="13"/>
      <c r="G9" s="13">
        <f t="shared" si="2"/>
        <v>0</v>
      </c>
      <c r="H9" s="31"/>
      <c r="I9" s="13"/>
      <c r="J9" s="13">
        <f t="shared" si="3"/>
        <v>0</v>
      </c>
      <c r="K9" s="31"/>
      <c r="L9" s="13"/>
      <c r="M9" s="13">
        <f t="shared" si="4"/>
        <v>0</v>
      </c>
      <c r="N9" s="31"/>
      <c r="O9" s="13">
        <f t="shared" si="5"/>
        <v>0</v>
      </c>
      <c r="P9" s="13">
        <f t="shared" si="0"/>
        <v>0</v>
      </c>
      <c r="Q9" s="31"/>
    </row>
    <row r="10" spans="1:17" x14ac:dyDescent="0.25">
      <c r="A10" s="12">
        <v>6</v>
      </c>
      <c r="B10" s="1"/>
      <c r="C10" s="13"/>
      <c r="D10" s="13">
        <f t="shared" si="1"/>
        <v>0</v>
      </c>
      <c r="E10" s="31"/>
      <c r="F10" s="13"/>
      <c r="G10" s="13">
        <f t="shared" si="2"/>
        <v>0</v>
      </c>
      <c r="H10" s="31"/>
      <c r="I10" s="13"/>
      <c r="J10" s="13">
        <f t="shared" si="3"/>
        <v>0</v>
      </c>
      <c r="K10" s="31"/>
      <c r="L10" s="13"/>
      <c r="M10" s="13">
        <f t="shared" si="4"/>
        <v>0</v>
      </c>
      <c r="N10" s="31"/>
      <c r="O10" s="13">
        <f t="shared" si="5"/>
        <v>0</v>
      </c>
      <c r="P10" s="13">
        <f t="shared" si="0"/>
        <v>0</v>
      </c>
      <c r="Q10" s="31"/>
    </row>
    <row r="11" spans="1:17" x14ac:dyDescent="0.25">
      <c r="A11" s="12">
        <v>7</v>
      </c>
      <c r="B11" s="7"/>
      <c r="C11" s="13"/>
      <c r="D11" s="13">
        <f t="shared" si="1"/>
        <v>0</v>
      </c>
      <c r="E11" s="32"/>
      <c r="F11" s="13"/>
      <c r="G11" s="13">
        <f t="shared" si="2"/>
        <v>0</v>
      </c>
      <c r="H11" s="32"/>
      <c r="I11" s="13"/>
      <c r="J11" s="13">
        <f t="shared" si="3"/>
        <v>0</v>
      </c>
      <c r="K11" s="32"/>
      <c r="L11" s="13"/>
      <c r="M11" s="13">
        <f t="shared" si="4"/>
        <v>0</v>
      </c>
      <c r="N11" s="32"/>
      <c r="O11" s="13">
        <f t="shared" si="5"/>
        <v>0</v>
      </c>
      <c r="P11" s="13">
        <f t="shared" si="0"/>
        <v>0</v>
      </c>
      <c r="Q11" s="32"/>
    </row>
    <row r="12" spans="1:17" x14ac:dyDescent="0.25">
      <c r="A12" s="12">
        <v>8</v>
      </c>
      <c r="B12" s="8"/>
      <c r="C12" s="13"/>
      <c r="D12" s="13">
        <f t="shared" si="1"/>
        <v>0</v>
      </c>
      <c r="E12" s="30">
        <f t="shared" ref="E12" si="11">(D12+D13+D14+D15)/4</f>
        <v>0</v>
      </c>
      <c r="F12" s="13"/>
      <c r="G12" s="13">
        <f t="shared" si="2"/>
        <v>0</v>
      </c>
      <c r="H12" s="30">
        <f t="shared" ref="H12" si="12">(G12+G13+G14+G15)/4</f>
        <v>0</v>
      </c>
      <c r="I12" s="13"/>
      <c r="J12" s="13">
        <f t="shared" si="3"/>
        <v>0</v>
      </c>
      <c r="K12" s="30">
        <f t="shared" ref="K12" si="13">(J12+J13+J14+J15)/4</f>
        <v>0</v>
      </c>
      <c r="L12" s="13"/>
      <c r="M12" s="13">
        <f t="shared" si="4"/>
        <v>0</v>
      </c>
      <c r="N12" s="30">
        <f t="shared" ref="N12" si="14">(M12+M13+M14+M15)/4</f>
        <v>0</v>
      </c>
      <c r="O12" s="13">
        <f t="shared" si="5"/>
        <v>0</v>
      </c>
      <c r="P12" s="13">
        <f t="shared" si="0"/>
        <v>0</v>
      </c>
      <c r="Q12" s="30">
        <f t="shared" ref="Q12" si="15">(P12+P13+P14+P15)/4</f>
        <v>0</v>
      </c>
    </row>
    <row r="13" spans="1:17" x14ac:dyDescent="0.25">
      <c r="A13" s="12">
        <v>9</v>
      </c>
      <c r="B13" s="2"/>
      <c r="C13" s="13"/>
      <c r="D13" s="13">
        <f t="shared" si="1"/>
        <v>0</v>
      </c>
      <c r="E13" s="31"/>
      <c r="F13" s="13"/>
      <c r="G13" s="13">
        <f t="shared" si="2"/>
        <v>0</v>
      </c>
      <c r="H13" s="31"/>
      <c r="I13" s="13"/>
      <c r="J13" s="13">
        <f t="shared" si="3"/>
        <v>0</v>
      </c>
      <c r="K13" s="31"/>
      <c r="L13" s="13"/>
      <c r="M13" s="13">
        <f t="shared" si="4"/>
        <v>0</v>
      </c>
      <c r="N13" s="31"/>
      <c r="O13" s="13">
        <f t="shared" si="5"/>
        <v>0</v>
      </c>
      <c r="P13" s="13">
        <f t="shared" si="0"/>
        <v>0</v>
      </c>
      <c r="Q13" s="31"/>
    </row>
    <row r="14" spans="1:17" x14ac:dyDescent="0.25">
      <c r="A14" s="12">
        <v>10</v>
      </c>
      <c r="B14" s="3"/>
      <c r="C14" s="13"/>
      <c r="D14" s="13">
        <f t="shared" si="1"/>
        <v>0</v>
      </c>
      <c r="E14" s="31"/>
      <c r="F14" s="13"/>
      <c r="G14" s="13">
        <f t="shared" si="2"/>
        <v>0</v>
      </c>
      <c r="H14" s="31"/>
      <c r="I14" s="13"/>
      <c r="J14" s="13">
        <f t="shared" si="3"/>
        <v>0</v>
      </c>
      <c r="K14" s="31"/>
      <c r="L14" s="13"/>
      <c r="M14" s="13">
        <f t="shared" si="4"/>
        <v>0</v>
      </c>
      <c r="N14" s="31"/>
      <c r="O14" s="13">
        <f t="shared" si="5"/>
        <v>0</v>
      </c>
      <c r="P14" s="13">
        <f t="shared" si="0"/>
        <v>0</v>
      </c>
      <c r="Q14" s="31"/>
    </row>
    <row r="15" spans="1:17" x14ac:dyDescent="0.25">
      <c r="A15" s="12">
        <v>11</v>
      </c>
      <c r="B15" s="4"/>
      <c r="C15" s="13"/>
      <c r="D15" s="13">
        <f t="shared" si="1"/>
        <v>0</v>
      </c>
      <c r="E15" s="32"/>
      <c r="F15" s="13"/>
      <c r="G15" s="13">
        <f t="shared" si="2"/>
        <v>0</v>
      </c>
      <c r="H15" s="32"/>
      <c r="I15" s="13"/>
      <c r="J15" s="13">
        <f t="shared" si="3"/>
        <v>0</v>
      </c>
      <c r="K15" s="32"/>
      <c r="L15" s="13"/>
      <c r="M15" s="13">
        <f t="shared" si="4"/>
        <v>0</v>
      </c>
      <c r="N15" s="32"/>
      <c r="O15" s="13">
        <f t="shared" si="5"/>
        <v>0</v>
      </c>
      <c r="P15" s="13">
        <f t="shared" si="0"/>
        <v>0</v>
      </c>
      <c r="Q15" s="32"/>
    </row>
    <row r="16" spans="1:17" x14ac:dyDescent="0.25">
      <c r="A16" s="12">
        <v>12</v>
      </c>
      <c r="B16" s="5"/>
      <c r="C16" s="13"/>
      <c r="D16" s="13">
        <f t="shared" si="1"/>
        <v>0</v>
      </c>
      <c r="E16" s="30">
        <f t="shared" ref="E16" si="16">(D16+D17+D18+D19)/4</f>
        <v>0</v>
      </c>
      <c r="F16" s="13"/>
      <c r="G16" s="13">
        <f t="shared" si="2"/>
        <v>0</v>
      </c>
      <c r="H16" s="30">
        <f t="shared" ref="H16" si="17">(G16+G17+G18+G19)/4</f>
        <v>0</v>
      </c>
      <c r="I16" s="13"/>
      <c r="J16" s="13">
        <f t="shared" si="3"/>
        <v>0</v>
      </c>
      <c r="K16" s="30">
        <f t="shared" ref="K16" si="18">(J16+J17+J18+J19)/4</f>
        <v>0</v>
      </c>
      <c r="L16" s="13"/>
      <c r="M16" s="13">
        <f t="shared" si="4"/>
        <v>0</v>
      </c>
      <c r="N16" s="30">
        <f t="shared" ref="N16" si="19">(M16+M17+M18+M19)/4</f>
        <v>0</v>
      </c>
      <c r="O16" s="13">
        <f t="shared" si="5"/>
        <v>0</v>
      </c>
      <c r="P16" s="13">
        <f t="shared" si="0"/>
        <v>0</v>
      </c>
      <c r="Q16" s="30">
        <f t="shared" ref="Q16" si="20">(P16+P17+P18+P19)/4</f>
        <v>0</v>
      </c>
    </row>
    <row r="17" spans="1:17" x14ac:dyDescent="0.25">
      <c r="A17" s="12">
        <v>13</v>
      </c>
      <c r="B17" s="6"/>
      <c r="C17" s="13"/>
      <c r="D17" s="13">
        <f t="shared" si="1"/>
        <v>0</v>
      </c>
      <c r="E17" s="31"/>
      <c r="F17" s="13"/>
      <c r="G17" s="13">
        <f t="shared" si="2"/>
        <v>0</v>
      </c>
      <c r="H17" s="31"/>
      <c r="I17" s="13"/>
      <c r="J17" s="13">
        <f t="shared" si="3"/>
        <v>0</v>
      </c>
      <c r="K17" s="31"/>
      <c r="L17" s="13"/>
      <c r="M17" s="13">
        <f t="shared" si="4"/>
        <v>0</v>
      </c>
      <c r="N17" s="31"/>
      <c r="O17" s="13">
        <f t="shared" si="5"/>
        <v>0</v>
      </c>
      <c r="P17" s="13">
        <f t="shared" si="0"/>
        <v>0</v>
      </c>
      <c r="Q17" s="31"/>
    </row>
    <row r="18" spans="1:17" x14ac:dyDescent="0.25">
      <c r="A18" s="12">
        <v>14</v>
      </c>
      <c r="B18" s="1"/>
      <c r="C18" s="13"/>
      <c r="D18" s="13">
        <f t="shared" si="1"/>
        <v>0</v>
      </c>
      <c r="E18" s="31"/>
      <c r="F18" s="13"/>
      <c r="G18" s="13">
        <f t="shared" si="2"/>
        <v>0</v>
      </c>
      <c r="H18" s="31"/>
      <c r="I18" s="13"/>
      <c r="J18" s="13">
        <f t="shared" si="3"/>
        <v>0</v>
      </c>
      <c r="K18" s="31"/>
      <c r="L18" s="13"/>
      <c r="M18" s="13">
        <f t="shared" si="4"/>
        <v>0</v>
      </c>
      <c r="N18" s="31"/>
      <c r="O18" s="13">
        <f t="shared" si="5"/>
        <v>0</v>
      </c>
      <c r="P18" s="13">
        <f t="shared" si="0"/>
        <v>0</v>
      </c>
      <c r="Q18" s="31"/>
    </row>
    <row r="19" spans="1:17" x14ac:dyDescent="0.25">
      <c r="A19" s="12">
        <v>15</v>
      </c>
      <c r="B19" s="7"/>
      <c r="C19" s="13"/>
      <c r="D19" s="13">
        <f t="shared" si="1"/>
        <v>0</v>
      </c>
      <c r="E19" s="32"/>
      <c r="F19" s="13"/>
      <c r="G19" s="13">
        <f t="shared" si="2"/>
        <v>0</v>
      </c>
      <c r="H19" s="32"/>
      <c r="I19" s="13"/>
      <c r="J19" s="13">
        <f t="shared" si="3"/>
        <v>0</v>
      </c>
      <c r="K19" s="32"/>
      <c r="L19" s="13"/>
      <c r="M19" s="13">
        <f t="shared" si="4"/>
        <v>0</v>
      </c>
      <c r="N19" s="32"/>
      <c r="O19" s="13">
        <f t="shared" si="5"/>
        <v>0</v>
      </c>
      <c r="P19" s="13">
        <f t="shared" si="0"/>
        <v>0</v>
      </c>
      <c r="Q19" s="32"/>
    </row>
    <row r="20" spans="1:17" x14ac:dyDescent="0.25">
      <c r="A20" s="12">
        <v>16</v>
      </c>
      <c r="B20" s="8"/>
      <c r="C20" s="13"/>
      <c r="D20" s="13">
        <f t="shared" si="1"/>
        <v>0</v>
      </c>
      <c r="E20" s="30">
        <f t="shared" ref="E20" si="21">(D20+D21+D22+D23)/4</f>
        <v>0</v>
      </c>
      <c r="F20" s="13"/>
      <c r="G20" s="13">
        <f t="shared" si="2"/>
        <v>0</v>
      </c>
      <c r="H20" s="30">
        <f t="shared" ref="H20" si="22">(G20+G21+G22+G23)/4</f>
        <v>0</v>
      </c>
      <c r="I20" s="13"/>
      <c r="J20" s="13">
        <f t="shared" si="3"/>
        <v>0</v>
      </c>
      <c r="K20" s="30">
        <f t="shared" ref="K20" si="23">(J20+J21+J22+J23)/4</f>
        <v>0</v>
      </c>
      <c r="L20" s="13"/>
      <c r="M20" s="13">
        <f t="shared" si="4"/>
        <v>0</v>
      </c>
      <c r="N20" s="30">
        <f t="shared" ref="N20" si="24">(M20+M21+M22+M23)/4</f>
        <v>0</v>
      </c>
      <c r="O20" s="13">
        <f t="shared" si="5"/>
        <v>0</v>
      </c>
      <c r="P20" s="13">
        <f t="shared" si="0"/>
        <v>0</v>
      </c>
      <c r="Q20" s="30">
        <f t="shared" ref="Q20" si="25">(P20+P21+P22+P23)/4</f>
        <v>0</v>
      </c>
    </row>
    <row r="21" spans="1:17" x14ac:dyDescent="0.25">
      <c r="A21" s="12">
        <v>17</v>
      </c>
      <c r="B21" s="2"/>
      <c r="C21" s="13"/>
      <c r="D21" s="13">
        <f t="shared" si="1"/>
        <v>0</v>
      </c>
      <c r="E21" s="31"/>
      <c r="F21" s="13"/>
      <c r="G21" s="13">
        <f t="shared" si="2"/>
        <v>0</v>
      </c>
      <c r="H21" s="31"/>
      <c r="I21" s="13"/>
      <c r="J21" s="13">
        <f t="shared" si="3"/>
        <v>0</v>
      </c>
      <c r="K21" s="31"/>
      <c r="L21" s="13"/>
      <c r="M21" s="13">
        <f t="shared" si="4"/>
        <v>0</v>
      </c>
      <c r="N21" s="31"/>
      <c r="O21" s="13">
        <f t="shared" si="5"/>
        <v>0</v>
      </c>
      <c r="P21" s="13">
        <f t="shared" si="0"/>
        <v>0</v>
      </c>
      <c r="Q21" s="31"/>
    </row>
    <row r="22" spans="1:17" x14ac:dyDescent="0.25">
      <c r="A22" s="12">
        <v>18</v>
      </c>
      <c r="B22" s="3"/>
      <c r="C22" s="13"/>
      <c r="D22" s="13">
        <f t="shared" si="1"/>
        <v>0</v>
      </c>
      <c r="E22" s="31"/>
      <c r="F22" s="13"/>
      <c r="G22" s="13">
        <f t="shared" si="2"/>
        <v>0</v>
      </c>
      <c r="H22" s="31"/>
      <c r="I22" s="13"/>
      <c r="J22" s="13">
        <f t="shared" si="3"/>
        <v>0</v>
      </c>
      <c r="K22" s="31"/>
      <c r="L22" s="13"/>
      <c r="M22" s="13">
        <f t="shared" si="4"/>
        <v>0</v>
      </c>
      <c r="N22" s="31"/>
      <c r="O22" s="13">
        <f t="shared" si="5"/>
        <v>0</v>
      </c>
      <c r="P22" s="13">
        <f t="shared" si="0"/>
        <v>0</v>
      </c>
      <c r="Q22" s="31"/>
    </row>
    <row r="23" spans="1:17" x14ac:dyDescent="0.25">
      <c r="A23" s="12">
        <v>19</v>
      </c>
      <c r="B23" s="4"/>
      <c r="C23" s="13"/>
      <c r="D23" s="13">
        <f t="shared" si="1"/>
        <v>0</v>
      </c>
      <c r="E23" s="32"/>
      <c r="F23" s="13"/>
      <c r="G23" s="13">
        <f t="shared" si="2"/>
        <v>0</v>
      </c>
      <c r="H23" s="32"/>
      <c r="I23" s="13"/>
      <c r="J23" s="13">
        <f t="shared" si="3"/>
        <v>0</v>
      </c>
      <c r="K23" s="32"/>
      <c r="L23" s="13"/>
      <c r="M23" s="13">
        <f t="shared" si="4"/>
        <v>0</v>
      </c>
      <c r="N23" s="32"/>
      <c r="O23" s="13">
        <f t="shared" si="5"/>
        <v>0</v>
      </c>
      <c r="P23" s="13">
        <f t="shared" si="0"/>
        <v>0</v>
      </c>
      <c r="Q23" s="32"/>
    </row>
    <row r="24" spans="1:17" x14ac:dyDescent="0.25">
      <c r="A24" s="12">
        <v>20</v>
      </c>
      <c r="B24" s="5"/>
      <c r="C24" s="14">
        <f>SUM(C5:C23)</f>
        <v>561</v>
      </c>
      <c r="D24" s="12">
        <f>C24/13.27</f>
        <v>42.275810097965334</v>
      </c>
      <c r="E24" s="12"/>
      <c r="F24" s="14">
        <f>SUM(F5:F23)</f>
        <v>1857</v>
      </c>
      <c r="G24" s="12">
        <f>F24/11.58</f>
        <v>160.36269430051814</v>
      </c>
      <c r="H24" s="12"/>
      <c r="I24" s="14">
        <f>SUM(I5:I23)</f>
        <v>380</v>
      </c>
      <c r="J24" s="12">
        <f>I24/8.44</f>
        <v>45.023696682464461</v>
      </c>
      <c r="K24" s="12"/>
      <c r="L24" s="14">
        <f>SUM(L5:L23)</f>
        <v>37</v>
      </c>
      <c r="M24" s="12">
        <f>L24/2.77</f>
        <v>13.35740072202166</v>
      </c>
      <c r="N24" s="12"/>
      <c r="O24" s="14">
        <f>SUM(O5:O23)</f>
        <v>2835</v>
      </c>
      <c r="P24" s="12">
        <f>O24/36.06</f>
        <v>78.618968386023283</v>
      </c>
      <c r="Q24" s="12"/>
    </row>
  </sheetData>
  <mergeCells count="40">
    <mergeCell ref="E20:E23"/>
    <mergeCell ref="H20:H23"/>
    <mergeCell ref="K20:K23"/>
    <mergeCell ref="N20:N23"/>
    <mergeCell ref="Q20:Q23"/>
    <mergeCell ref="E16:E19"/>
    <mergeCell ref="H16:H19"/>
    <mergeCell ref="K16:K19"/>
    <mergeCell ref="N16:N19"/>
    <mergeCell ref="Q16:Q19"/>
    <mergeCell ref="E12:E15"/>
    <mergeCell ref="H12:H15"/>
    <mergeCell ref="K12:K15"/>
    <mergeCell ref="N12:N15"/>
    <mergeCell ref="Q12:Q15"/>
    <mergeCell ref="E8:E11"/>
    <mergeCell ref="H8:H11"/>
    <mergeCell ref="K8:K11"/>
    <mergeCell ref="N8:N11"/>
    <mergeCell ref="Q8:Q11"/>
    <mergeCell ref="E5:E7"/>
    <mergeCell ref="H5:H7"/>
    <mergeCell ref="K5:K7"/>
    <mergeCell ref="N5:N7"/>
    <mergeCell ref="Q5:Q7"/>
    <mergeCell ref="A1:Q1"/>
    <mergeCell ref="A2:A4"/>
    <mergeCell ref="B2:B4"/>
    <mergeCell ref="C2:N2"/>
    <mergeCell ref="O2:Q2"/>
    <mergeCell ref="C3:E3"/>
    <mergeCell ref="F3:H3"/>
    <mergeCell ref="I3:K3"/>
    <mergeCell ref="L3:N3"/>
    <mergeCell ref="O3:Q3"/>
    <mergeCell ref="C4:E4"/>
    <mergeCell ref="F4:H4"/>
    <mergeCell ref="I4:K4"/>
    <mergeCell ref="L4:N4"/>
    <mergeCell ref="O4:Q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44"/>
  <sheetViews>
    <sheetView topLeftCell="A4" workbookViewId="0">
      <selection activeCell="Q44" sqref="Q44"/>
    </sheetView>
  </sheetViews>
  <sheetFormatPr baseColWidth="10" defaultColWidth="9.140625" defaultRowHeight="15" x14ac:dyDescent="0.25"/>
  <cols>
    <col min="1" max="1" width="3.85546875" customWidth="1"/>
    <col min="2" max="2" width="9" customWidth="1"/>
    <col min="3" max="6" width="5" bestFit="1" customWidth="1"/>
    <col min="7" max="8" width="4" bestFit="1" customWidth="1"/>
    <col min="9" max="9" width="6" bestFit="1" customWidth="1"/>
    <col min="10" max="10" width="5.42578125" customWidth="1"/>
    <col min="11" max="12" width="4" bestFit="1" customWidth="1"/>
    <col min="13" max="13" width="6" bestFit="1" customWidth="1"/>
    <col min="14" max="15" width="5" bestFit="1" customWidth="1"/>
    <col min="16" max="16" width="4" bestFit="1" customWidth="1"/>
    <col min="17" max="17" width="7.85546875" customWidth="1"/>
  </cols>
  <sheetData>
    <row r="1" spans="1:44" ht="21" x14ac:dyDescent="0.35">
      <c r="A1" s="54" t="s">
        <v>28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44" x14ac:dyDescent="0.25">
      <c r="A2" s="55" t="s">
        <v>29</v>
      </c>
      <c r="B2" s="55" t="s">
        <v>30</v>
      </c>
      <c r="C2" s="14" t="s">
        <v>21</v>
      </c>
      <c r="D2" s="14" t="s">
        <v>22</v>
      </c>
      <c r="E2" s="14" t="s">
        <v>23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4">
        <v>7</v>
      </c>
      <c r="L2" s="14">
        <v>8</v>
      </c>
      <c r="M2" s="14" t="s">
        <v>24</v>
      </c>
      <c r="N2" s="14" t="s">
        <v>25</v>
      </c>
      <c r="O2" s="14" t="s">
        <v>26</v>
      </c>
      <c r="P2" s="14" t="s">
        <v>27</v>
      </c>
      <c r="Q2" s="14" t="s">
        <v>11</v>
      </c>
    </row>
    <row r="3" spans="1:44" x14ac:dyDescent="0.25">
      <c r="A3" s="56"/>
      <c r="B3" s="56"/>
      <c r="C3" s="14">
        <v>5.09</v>
      </c>
      <c r="D3" s="14">
        <v>3.71</v>
      </c>
      <c r="E3" s="14">
        <v>3.36</v>
      </c>
      <c r="F3" s="14">
        <v>12.6</v>
      </c>
      <c r="G3" s="14">
        <v>9.6</v>
      </c>
      <c r="H3" s="14">
        <v>9</v>
      </c>
      <c r="I3" s="14">
        <v>6.6</v>
      </c>
      <c r="J3" s="14">
        <v>4.9000000000000004</v>
      </c>
      <c r="K3" s="14">
        <v>2.8</v>
      </c>
      <c r="L3" s="14">
        <v>3.2</v>
      </c>
      <c r="M3" s="17">
        <v>13.27</v>
      </c>
      <c r="N3" s="17">
        <v>11.58</v>
      </c>
      <c r="O3" s="17">
        <v>8.44</v>
      </c>
      <c r="P3" s="17">
        <v>2.77</v>
      </c>
      <c r="Q3" s="18">
        <f>P3+O3+N3+M3+L3+K3+J3+I3+H3+G3+F3+E3+D3+C3</f>
        <v>96.919999999999987</v>
      </c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x14ac:dyDescent="0.25">
      <c r="A4" s="1">
        <v>1</v>
      </c>
      <c r="B4" s="2"/>
      <c r="C4" s="13">
        <v>221</v>
      </c>
      <c r="D4" s="13">
        <v>183</v>
      </c>
      <c r="E4" s="13">
        <v>153</v>
      </c>
      <c r="F4" s="13">
        <v>652</v>
      </c>
      <c r="G4" s="13">
        <v>563</v>
      </c>
      <c r="H4" s="13">
        <v>347</v>
      </c>
      <c r="I4" s="13">
        <v>267</v>
      </c>
      <c r="J4" s="13">
        <v>234</v>
      </c>
      <c r="K4" s="13">
        <v>109</v>
      </c>
      <c r="L4" s="13">
        <v>123</v>
      </c>
      <c r="M4" s="13">
        <v>329</v>
      </c>
      <c r="N4" s="13">
        <v>1017</v>
      </c>
      <c r="O4" s="13">
        <v>102</v>
      </c>
      <c r="P4" s="13">
        <v>13</v>
      </c>
      <c r="Q4" s="13">
        <f>P4+O4+N4+M4+L4+K4+J4+I4+H4+G4+F4+E4+D4+C4</f>
        <v>4313</v>
      </c>
    </row>
    <row r="5" spans="1:44" x14ac:dyDescent="0.25">
      <c r="A5" s="1">
        <v>2</v>
      </c>
      <c r="B5" s="3"/>
      <c r="C5" s="13">
        <v>200</v>
      </c>
      <c r="D5" s="13">
        <v>142</v>
      </c>
      <c r="E5" s="13">
        <v>110</v>
      </c>
      <c r="F5" s="13">
        <v>604</v>
      </c>
      <c r="G5" s="13">
        <v>412</v>
      </c>
      <c r="H5" s="13">
        <v>339</v>
      </c>
      <c r="I5" s="13">
        <v>281</v>
      </c>
      <c r="J5" s="13">
        <v>204</v>
      </c>
      <c r="K5" s="13">
        <v>128</v>
      </c>
      <c r="L5" s="13">
        <v>128</v>
      </c>
      <c r="M5" s="13">
        <v>232</v>
      </c>
      <c r="N5" s="13">
        <v>840</v>
      </c>
      <c r="O5" s="13">
        <v>278</v>
      </c>
      <c r="P5" s="13">
        <v>24</v>
      </c>
      <c r="Q5" s="13">
        <f t="shared" ref="Q5:Q16" si="0">P5+O5+N5+M5+L5+K5+J5+I5+H5+G5+F5+E5+D5+C5</f>
        <v>3922</v>
      </c>
    </row>
    <row r="6" spans="1:44" x14ac:dyDescent="0.25">
      <c r="A6" s="1">
        <v>3</v>
      </c>
      <c r="B6" s="4"/>
      <c r="C6" s="13">
        <v>248</v>
      </c>
      <c r="D6" s="13">
        <v>191</v>
      </c>
      <c r="E6" s="13">
        <v>116</v>
      </c>
      <c r="F6" s="13">
        <v>544</v>
      </c>
      <c r="G6" s="13">
        <v>456</v>
      </c>
      <c r="H6" s="13">
        <v>350</v>
      </c>
      <c r="I6" s="13">
        <v>286</v>
      </c>
      <c r="J6" s="13">
        <v>247</v>
      </c>
      <c r="K6" s="13">
        <v>109</v>
      </c>
      <c r="L6" s="13">
        <v>110</v>
      </c>
      <c r="M6" s="13">
        <v>184</v>
      </c>
      <c r="N6" s="13">
        <v>350</v>
      </c>
      <c r="O6" s="13">
        <v>412</v>
      </c>
      <c r="P6" s="13">
        <v>145</v>
      </c>
      <c r="Q6" s="13">
        <f t="shared" si="0"/>
        <v>3748</v>
      </c>
    </row>
    <row r="7" spans="1:44" x14ac:dyDescent="0.25">
      <c r="A7" s="1">
        <v>4</v>
      </c>
      <c r="B7" s="5"/>
      <c r="C7" s="13">
        <v>258</v>
      </c>
      <c r="D7" s="13">
        <v>188</v>
      </c>
      <c r="E7" s="13">
        <v>155</v>
      </c>
      <c r="F7" s="13">
        <v>637</v>
      </c>
      <c r="G7" s="13">
        <v>450</v>
      </c>
      <c r="H7" s="13">
        <v>387</v>
      </c>
      <c r="I7" s="13">
        <v>293</v>
      </c>
      <c r="J7" s="13">
        <v>186</v>
      </c>
      <c r="K7" s="13">
        <v>130</v>
      </c>
      <c r="L7" s="13">
        <v>111</v>
      </c>
      <c r="M7" s="13">
        <v>137</v>
      </c>
      <c r="N7" s="13">
        <v>756</v>
      </c>
      <c r="O7" s="13">
        <v>633</v>
      </c>
      <c r="P7" s="13">
        <v>215</v>
      </c>
      <c r="Q7" s="13">
        <f t="shared" si="0"/>
        <v>4536</v>
      </c>
    </row>
    <row r="8" spans="1:44" x14ac:dyDescent="0.25">
      <c r="A8" s="1">
        <v>5</v>
      </c>
      <c r="B8" s="6"/>
      <c r="C8" s="13">
        <v>208</v>
      </c>
      <c r="D8" s="13">
        <v>159</v>
      </c>
      <c r="E8" s="13">
        <v>139</v>
      </c>
      <c r="F8" s="13">
        <v>631</v>
      </c>
      <c r="G8" s="13">
        <v>352</v>
      </c>
      <c r="H8" s="13">
        <v>388</v>
      </c>
      <c r="I8" s="13">
        <v>348</v>
      </c>
      <c r="J8" s="13">
        <v>225</v>
      </c>
      <c r="K8" s="13">
        <v>143</v>
      </c>
      <c r="L8" s="13">
        <v>118</v>
      </c>
      <c r="M8" s="13">
        <v>123</v>
      </c>
      <c r="N8" s="13">
        <v>270</v>
      </c>
      <c r="O8" s="13">
        <v>864</v>
      </c>
      <c r="P8" s="13">
        <v>230</v>
      </c>
      <c r="Q8" s="13">
        <f t="shared" si="0"/>
        <v>4198</v>
      </c>
    </row>
    <row r="9" spans="1:44" x14ac:dyDescent="0.25">
      <c r="A9" s="1">
        <v>6</v>
      </c>
      <c r="B9" s="1"/>
      <c r="C9" s="13">
        <f>110+99</f>
        <v>209</v>
      </c>
      <c r="D9" s="13">
        <f>82+87</f>
        <v>169</v>
      </c>
      <c r="E9" s="13">
        <f>45+78</f>
        <v>123</v>
      </c>
      <c r="F9" s="13">
        <f>323+298</f>
        <v>621</v>
      </c>
      <c r="G9" s="13">
        <f>182+249</f>
        <v>431</v>
      </c>
      <c r="H9" s="13">
        <f>177+215</f>
        <v>392</v>
      </c>
      <c r="I9" s="13">
        <f>127+136</f>
        <v>263</v>
      </c>
      <c r="J9" s="13">
        <f>99+95</f>
        <v>194</v>
      </c>
      <c r="K9" s="13">
        <f>49+66</f>
        <v>115</v>
      </c>
      <c r="L9" s="13">
        <f>54+67</f>
        <v>121</v>
      </c>
      <c r="M9" s="13">
        <f>96+49</f>
        <v>145</v>
      </c>
      <c r="N9" s="13">
        <f>181+56</f>
        <v>237</v>
      </c>
      <c r="O9" s="13">
        <f>130+408</f>
        <v>538</v>
      </c>
      <c r="P9" s="13">
        <f>230</f>
        <v>230</v>
      </c>
      <c r="Q9" s="13">
        <f t="shared" si="0"/>
        <v>3788</v>
      </c>
    </row>
    <row r="10" spans="1:44" x14ac:dyDescent="0.25">
      <c r="A10" s="1">
        <v>7</v>
      </c>
      <c r="B10" s="7"/>
      <c r="C10" s="13">
        <v>227</v>
      </c>
      <c r="D10" s="13">
        <v>186</v>
      </c>
      <c r="E10" s="13">
        <v>178</v>
      </c>
      <c r="F10" s="13">
        <v>607</v>
      </c>
      <c r="G10" s="13">
        <v>448</v>
      </c>
      <c r="H10" s="13">
        <v>347</v>
      </c>
      <c r="I10" s="13">
        <v>246</v>
      </c>
      <c r="J10" s="13">
        <v>210</v>
      </c>
      <c r="K10" s="13">
        <v>104</v>
      </c>
      <c r="L10" s="13">
        <v>111</v>
      </c>
      <c r="M10" s="13">
        <v>99</v>
      </c>
      <c r="N10" s="13">
        <v>161</v>
      </c>
      <c r="O10" s="13">
        <v>779</v>
      </c>
      <c r="P10" s="13">
        <v>165</v>
      </c>
      <c r="Q10" s="13">
        <f t="shared" si="0"/>
        <v>3868</v>
      </c>
    </row>
    <row r="11" spans="1:44" x14ac:dyDescent="0.25">
      <c r="A11" s="1">
        <v>8</v>
      </c>
      <c r="B11" s="8"/>
      <c r="C11" s="13">
        <v>229</v>
      </c>
      <c r="D11" s="13">
        <v>142</v>
      </c>
      <c r="E11" s="13">
        <v>119</v>
      </c>
      <c r="F11" s="13">
        <v>595</v>
      </c>
      <c r="G11" s="13">
        <v>427</v>
      </c>
      <c r="H11" s="13">
        <v>348</v>
      </c>
      <c r="I11" s="13">
        <v>255</v>
      </c>
      <c r="J11" s="13">
        <v>202</v>
      </c>
      <c r="K11" s="13">
        <v>112</v>
      </c>
      <c r="L11" s="13">
        <v>130</v>
      </c>
      <c r="M11" s="13">
        <v>171</v>
      </c>
      <c r="N11" s="13">
        <v>194</v>
      </c>
      <c r="O11" s="13">
        <v>1017</v>
      </c>
      <c r="P11" s="13">
        <v>120</v>
      </c>
      <c r="Q11" s="13">
        <f t="shared" si="0"/>
        <v>4061</v>
      </c>
    </row>
    <row r="12" spans="1:44" x14ac:dyDescent="0.25">
      <c r="A12" s="1">
        <v>9</v>
      </c>
      <c r="B12" s="2"/>
      <c r="C12" s="13">
        <v>175</v>
      </c>
      <c r="D12" s="13">
        <v>160</v>
      </c>
      <c r="E12" s="13">
        <v>116</v>
      </c>
      <c r="F12" s="13">
        <v>542</v>
      </c>
      <c r="G12" s="13">
        <v>330</v>
      </c>
      <c r="H12" s="13">
        <v>324</v>
      </c>
      <c r="I12" s="13">
        <v>284</v>
      </c>
      <c r="J12" s="13">
        <v>201</v>
      </c>
      <c r="K12" s="13">
        <v>115</v>
      </c>
      <c r="L12" s="13">
        <v>145</v>
      </c>
      <c r="M12" s="13">
        <v>340</v>
      </c>
      <c r="N12" s="13">
        <v>95</v>
      </c>
      <c r="O12" s="13">
        <v>781</v>
      </c>
      <c r="P12" s="13">
        <v>140</v>
      </c>
      <c r="Q12" s="13">
        <f t="shared" si="0"/>
        <v>3748</v>
      </c>
    </row>
    <row r="13" spans="1:44" x14ac:dyDescent="0.25">
      <c r="A13" s="1">
        <v>10</v>
      </c>
      <c r="B13" s="3"/>
      <c r="C13" s="13">
        <v>211</v>
      </c>
      <c r="D13" s="13">
        <v>142</v>
      </c>
      <c r="E13" s="13">
        <v>127</v>
      </c>
      <c r="F13" s="13">
        <v>557</v>
      </c>
      <c r="G13" s="13">
        <v>355</v>
      </c>
      <c r="H13" s="13">
        <v>276</v>
      </c>
      <c r="I13" s="13">
        <v>248</v>
      </c>
      <c r="J13" s="13">
        <v>179</v>
      </c>
      <c r="K13" s="13">
        <v>117</v>
      </c>
      <c r="L13" s="13">
        <v>117</v>
      </c>
      <c r="M13" s="13">
        <v>487</v>
      </c>
      <c r="N13" s="13">
        <v>143</v>
      </c>
      <c r="O13" s="13">
        <v>793</v>
      </c>
      <c r="P13" s="13">
        <v>214</v>
      </c>
      <c r="Q13" s="13">
        <f t="shared" si="0"/>
        <v>3966</v>
      </c>
    </row>
    <row r="14" spans="1:44" x14ac:dyDescent="0.25">
      <c r="A14" s="1">
        <v>11</v>
      </c>
      <c r="B14" s="4"/>
      <c r="C14" s="13">
        <v>157</v>
      </c>
      <c r="D14" s="13">
        <v>144</v>
      </c>
      <c r="E14" s="13">
        <v>109</v>
      </c>
      <c r="F14" s="13">
        <v>457</v>
      </c>
      <c r="G14" s="13">
        <v>392</v>
      </c>
      <c r="H14" s="13">
        <v>305</v>
      </c>
      <c r="I14" s="13">
        <v>278</v>
      </c>
      <c r="J14" s="13">
        <v>164</v>
      </c>
      <c r="K14" s="13">
        <v>94</v>
      </c>
      <c r="L14" s="13">
        <v>114</v>
      </c>
      <c r="M14" s="13">
        <v>573</v>
      </c>
      <c r="N14" s="13">
        <v>70</v>
      </c>
      <c r="O14" s="13">
        <v>564</v>
      </c>
      <c r="P14" s="13">
        <v>190</v>
      </c>
      <c r="Q14" s="13">
        <f t="shared" si="0"/>
        <v>3611</v>
      </c>
    </row>
    <row r="15" spans="1:44" x14ac:dyDescent="0.25">
      <c r="A15" s="1">
        <v>12</v>
      </c>
      <c r="B15" s="5"/>
      <c r="C15" s="13">
        <v>217</v>
      </c>
      <c r="D15" s="13">
        <v>189</v>
      </c>
      <c r="E15" s="13">
        <v>142</v>
      </c>
      <c r="F15" s="13">
        <v>502</v>
      </c>
      <c r="G15" s="13">
        <v>384</v>
      </c>
      <c r="H15" s="13">
        <v>354</v>
      </c>
      <c r="I15" s="13">
        <v>258</v>
      </c>
      <c r="J15" s="13">
        <v>199</v>
      </c>
      <c r="K15" s="13">
        <v>96</v>
      </c>
      <c r="L15" s="13">
        <v>123</v>
      </c>
      <c r="M15" s="13">
        <v>868</v>
      </c>
      <c r="N15" s="13">
        <v>111</v>
      </c>
      <c r="O15" s="13">
        <v>522</v>
      </c>
      <c r="P15" s="13">
        <v>165</v>
      </c>
      <c r="Q15" s="13">
        <f t="shared" si="0"/>
        <v>4130</v>
      </c>
    </row>
    <row r="16" spans="1:44" x14ac:dyDescent="0.25">
      <c r="A16" s="1">
        <v>13</v>
      </c>
      <c r="B16" s="6"/>
      <c r="C16" s="12">
        <v>173</v>
      </c>
      <c r="D16" s="12">
        <v>172</v>
      </c>
      <c r="E16" s="12">
        <v>144</v>
      </c>
      <c r="F16" s="12">
        <v>494</v>
      </c>
      <c r="G16" s="12">
        <v>419</v>
      </c>
      <c r="H16" s="12">
        <v>343</v>
      </c>
      <c r="I16" s="12">
        <v>280</v>
      </c>
      <c r="J16" s="12">
        <v>201</v>
      </c>
      <c r="K16" s="12">
        <v>98</v>
      </c>
      <c r="L16" s="12">
        <v>113</v>
      </c>
      <c r="M16" s="12">
        <v>1170</v>
      </c>
      <c r="N16" s="12">
        <v>120</v>
      </c>
      <c r="O16" s="12">
        <v>477</v>
      </c>
      <c r="P16" s="12">
        <v>132</v>
      </c>
      <c r="Q16" s="12">
        <f t="shared" si="0"/>
        <v>4336</v>
      </c>
    </row>
    <row r="18" spans="1:17" x14ac:dyDescent="0.25">
      <c r="B18" s="1" t="s">
        <v>31</v>
      </c>
      <c r="C18" s="13">
        <v>210</v>
      </c>
      <c r="D18" s="13">
        <v>166</v>
      </c>
      <c r="E18" s="13">
        <v>133</v>
      </c>
      <c r="F18" s="13">
        <v>572</v>
      </c>
      <c r="G18" s="13">
        <v>416</v>
      </c>
      <c r="H18" s="13">
        <v>346</v>
      </c>
      <c r="I18" s="13">
        <v>275</v>
      </c>
      <c r="J18" s="13">
        <v>203</v>
      </c>
      <c r="K18" s="13">
        <v>113</v>
      </c>
      <c r="L18" s="13">
        <v>120</v>
      </c>
      <c r="M18" s="13">
        <v>373</v>
      </c>
      <c r="N18" s="13">
        <v>335</v>
      </c>
      <c r="O18" s="13">
        <v>596</v>
      </c>
      <c r="P18" s="13">
        <v>152</v>
      </c>
      <c r="Q18" s="13">
        <v>4017</v>
      </c>
    </row>
    <row r="19" spans="1:17" x14ac:dyDescent="0.25">
      <c r="M19" s="15">
        <v>1382</v>
      </c>
      <c r="N19" s="15">
        <v>1341</v>
      </c>
    </row>
    <row r="20" spans="1:17" x14ac:dyDescent="0.25">
      <c r="M20" s="15">
        <v>42</v>
      </c>
      <c r="N20" s="15">
        <v>52</v>
      </c>
    </row>
    <row r="24" spans="1:17" x14ac:dyDescent="0.25">
      <c r="A24" t="s">
        <v>32</v>
      </c>
      <c r="I24">
        <v>44688</v>
      </c>
      <c r="J24" t="s">
        <v>33</v>
      </c>
      <c r="M24" t="s">
        <v>34</v>
      </c>
    </row>
    <row r="25" spans="1:17" x14ac:dyDescent="0.25">
      <c r="A25" t="s">
        <v>35</v>
      </c>
      <c r="I25">
        <v>3437</v>
      </c>
      <c r="J25" t="s">
        <v>33</v>
      </c>
      <c r="M25" t="s">
        <v>36</v>
      </c>
    </row>
    <row r="26" spans="1:17" x14ac:dyDescent="0.25">
      <c r="A26" t="s">
        <v>37</v>
      </c>
      <c r="I26" t="s">
        <v>38</v>
      </c>
    </row>
    <row r="28" spans="1:17" x14ac:dyDescent="0.25">
      <c r="A28" s="36" t="s">
        <v>39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7" x14ac:dyDescent="0.25">
      <c r="A29" s="1" t="s">
        <v>40</v>
      </c>
      <c r="B29" s="1"/>
      <c r="C29" s="1" t="s">
        <v>27</v>
      </c>
      <c r="D29" s="1" t="s">
        <v>41</v>
      </c>
      <c r="E29" s="1" t="s">
        <v>42</v>
      </c>
      <c r="F29" s="1" t="s">
        <v>42</v>
      </c>
      <c r="G29" s="1" t="s">
        <v>43</v>
      </c>
      <c r="H29" s="1" t="s">
        <v>44</v>
      </c>
      <c r="I29" s="1" t="s">
        <v>45</v>
      </c>
      <c r="J29" s="1" t="s">
        <v>46</v>
      </c>
      <c r="K29" s="1" t="s">
        <v>47</v>
      </c>
      <c r="L29" s="1"/>
      <c r="M29" s="1"/>
    </row>
    <row r="30" spans="1:17" x14ac:dyDescent="0.25">
      <c r="A30" s="1">
        <v>1</v>
      </c>
      <c r="B30" s="1"/>
      <c r="C30" s="1"/>
      <c r="D30" s="1"/>
      <c r="E30" s="1">
        <v>6.5</v>
      </c>
      <c r="F30" s="1">
        <v>1.5</v>
      </c>
      <c r="G30" s="1">
        <v>1.25</v>
      </c>
      <c r="H30" s="1"/>
      <c r="I30" s="1"/>
      <c r="J30" s="1">
        <v>9.25</v>
      </c>
      <c r="K30" s="1">
        <v>1.3214285714285714</v>
      </c>
      <c r="L30" s="1"/>
      <c r="M30" s="1"/>
    </row>
    <row r="31" spans="1:17" x14ac:dyDescent="0.25">
      <c r="A31" s="1">
        <v>2</v>
      </c>
      <c r="B31" s="1"/>
      <c r="C31" s="1">
        <v>7.75</v>
      </c>
      <c r="D31" s="1">
        <v>13.75</v>
      </c>
      <c r="E31" s="1">
        <v>89.75</v>
      </c>
      <c r="F31" s="1">
        <v>34.75</v>
      </c>
      <c r="G31" s="1">
        <v>19</v>
      </c>
      <c r="H31" s="1">
        <v>26.75</v>
      </c>
      <c r="I31" s="1"/>
      <c r="J31" s="1">
        <v>191.75</v>
      </c>
      <c r="K31" s="1">
        <v>27.392857142857142</v>
      </c>
      <c r="L31" s="1"/>
      <c r="M31" s="1"/>
    </row>
    <row r="32" spans="1:17" x14ac:dyDescent="0.25">
      <c r="A32" s="1">
        <v>3</v>
      </c>
      <c r="B32" s="1"/>
      <c r="C32" s="1">
        <v>15.25</v>
      </c>
      <c r="D32" s="1">
        <v>5.5</v>
      </c>
      <c r="E32" s="1"/>
      <c r="F32" s="1">
        <v>27</v>
      </c>
      <c r="G32" s="1">
        <v>15.25</v>
      </c>
      <c r="H32" s="1">
        <v>2</v>
      </c>
      <c r="I32" s="1"/>
      <c r="J32" s="1">
        <v>65</v>
      </c>
      <c r="K32" s="1">
        <v>9.2857142857142865</v>
      </c>
      <c r="L32" s="1"/>
      <c r="M32" s="1"/>
    </row>
    <row r="33" spans="1:13" x14ac:dyDescent="0.25">
      <c r="A33" s="1">
        <v>4</v>
      </c>
      <c r="B33" s="1"/>
      <c r="C33" s="1"/>
      <c r="D33" s="1"/>
      <c r="E33" s="1"/>
      <c r="F33" s="1">
        <v>52.5</v>
      </c>
      <c r="G33" s="1">
        <v>7.75</v>
      </c>
      <c r="H33" s="1"/>
      <c r="I33" s="1">
        <v>15.5</v>
      </c>
      <c r="J33" s="1">
        <v>75.75</v>
      </c>
      <c r="K33" s="1">
        <v>10.821428571428571</v>
      </c>
      <c r="L33" s="1"/>
      <c r="M33" s="1"/>
    </row>
    <row r="34" spans="1:13" x14ac:dyDescent="0.25">
      <c r="A34" s="1">
        <v>5</v>
      </c>
      <c r="B34" s="1"/>
      <c r="C34" s="1">
        <v>27.5</v>
      </c>
      <c r="D34" s="1">
        <v>45.75</v>
      </c>
      <c r="E34" s="1"/>
      <c r="F34" s="1">
        <v>13.25</v>
      </c>
      <c r="G34" s="1">
        <v>5.25</v>
      </c>
      <c r="H34" s="1"/>
      <c r="I34" s="1"/>
      <c r="J34" s="1">
        <v>91.75</v>
      </c>
      <c r="K34" s="1">
        <v>13.107142857142858</v>
      </c>
      <c r="L34" s="1"/>
      <c r="M34" s="1"/>
    </row>
    <row r="35" spans="1:13" x14ac:dyDescent="0.25">
      <c r="A35" s="1">
        <v>6</v>
      </c>
      <c r="B35" s="1"/>
      <c r="C35" s="1">
        <v>4.5</v>
      </c>
      <c r="D35" s="1">
        <v>4</v>
      </c>
      <c r="E35" s="1"/>
      <c r="F35" s="1"/>
      <c r="G35" s="1">
        <v>12.75</v>
      </c>
      <c r="H35" s="1">
        <v>15.5</v>
      </c>
      <c r="I35" s="1"/>
      <c r="J35" s="1">
        <v>36.75</v>
      </c>
      <c r="K35" s="1">
        <v>5.25</v>
      </c>
      <c r="L35" s="1"/>
      <c r="M35" s="1"/>
    </row>
    <row r="36" spans="1:13" x14ac:dyDescent="0.25">
      <c r="A36" s="1">
        <v>7</v>
      </c>
      <c r="B36" s="1"/>
      <c r="C36" s="1"/>
      <c r="D36" s="1"/>
      <c r="E36" s="1"/>
      <c r="F36" s="1">
        <v>18</v>
      </c>
      <c r="G36" s="1">
        <v>70.25</v>
      </c>
      <c r="H36" s="1"/>
      <c r="I36" s="1"/>
      <c r="J36" s="1">
        <v>88.25</v>
      </c>
      <c r="K36" s="1">
        <v>12.607142857142858</v>
      </c>
      <c r="L36" s="1"/>
      <c r="M36" s="1"/>
    </row>
    <row r="37" spans="1:13" x14ac:dyDescent="0.25">
      <c r="A37" s="1">
        <v>8</v>
      </c>
      <c r="B37" s="1"/>
      <c r="C37" s="1"/>
      <c r="D37" s="1">
        <v>67.75</v>
      </c>
      <c r="E37" s="1">
        <v>94</v>
      </c>
      <c r="F37" s="1">
        <v>4.25</v>
      </c>
      <c r="G37" s="1"/>
      <c r="H37" s="1"/>
      <c r="I37" s="1"/>
      <c r="J37" s="1">
        <v>166</v>
      </c>
      <c r="K37" s="1">
        <v>23.714285714285715</v>
      </c>
      <c r="L37" s="1"/>
      <c r="M37" s="1"/>
    </row>
    <row r="38" spans="1:13" x14ac:dyDescent="0.25">
      <c r="A38" s="1">
        <v>9</v>
      </c>
      <c r="B38" s="1"/>
      <c r="C38" s="1">
        <v>5.5</v>
      </c>
      <c r="D38" s="1">
        <v>6</v>
      </c>
      <c r="E38" s="1">
        <v>16</v>
      </c>
      <c r="F38" s="1">
        <v>30.5</v>
      </c>
      <c r="G38" s="1">
        <v>12</v>
      </c>
      <c r="H38" s="1">
        <v>13.5</v>
      </c>
      <c r="I38" s="1"/>
      <c r="J38" s="1">
        <v>83.5</v>
      </c>
      <c r="K38" s="1">
        <v>11.928571428571429</v>
      </c>
      <c r="L38" s="1"/>
      <c r="M38" s="1"/>
    </row>
    <row r="39" spans="1:13" x14ac:dyDescent="0.25">
      <c r="A39" s="1">
        <v>10</v>
      </c>
      <c r="B39" s="1"/>
      <c r="C39" s="1">
        <v>192</v>
      </c>
      <c r="D39" s="1">
        <v>16.5</v>
      </c>
      <c r="E39" s="1">
        <v>4</v>
      </c>
      <c r="F39" s="1">
        <v>14.75</v>
      </c>
      <c r="G39" s="1"/>
      <c r="H39" s="1">
        <v>3.75</v>
      </c>
      <c r="I39" s="1"/>
      <c r="J39" s="1">
        <v>231</v>
      </c>
      <c r="K39" s="1">
        <v>33</v>
      </c>
      <c r="L39" s="1"/>
      <c r="M39" s="1"/>
    </row>
    <row r="40" spans="1:13" x14ac:dyDescent="0.25">
      <c r="A40" s="1">
        <v>11</v>
      </c>
      <c r="B40" s="1"/>
      <c r="C40" s="1"/>
      <c r="D40" s="1">
        <v>3.5</v>
      </c>
      <c r="E40" s="1"/>
      <c r="F40" s="1"/>
      <c r="G40" s="1">
        <v>11.25</v>
      </c>
      <c r="H40" s="1">
        <v>16.25</v>
      </c>
      <c r="I40" s="1"/>
      <c r="J40" s="1">
        <v>31</v>
      </c>
      <c r="K40" s="1">
        <v>4.4285714285714288</v>
      </c>
      <c r="L40" s="1"/>
      <c r="M40" s="1"/>
    </row>
    <row r="41" spans="1:13" x14ac:dyDescent="0.25">
      <c r="A41" s="1">
        <v>12</v>
      </c>
      <c r="B41" s="1"/>
      <c r="C41" s="1"/>
      <c r="D41" s="1">
        <v>30</v>
      </c>
      <c r="E41" s="1">
        <v>20</v>
      </c>
      <c r="F41" s="1">
        <v>63</v>
      </c>
      <c r="G41" s="1">
        <v>55</v>
      </c>
      <c r="H41" s="1"/>
      <c r="I41" s="1"/>
      <c r="J41" s="1">
        <v>168</v>
      </c>
      <c r="K41" s="1">
        <v>24</v>
      </c>
      <c r="L41" s="1"/>
      <c r="M41" s="1"/>
    </row>
    <row r="42" spans="1:13" x14ac:dyDescent="0.25">
      <c r="A42" s="1">
        <v>13</v>
      </c>
      <c r="B42" s="1"/>
      <c r="C42" s="1">
        <v>21.25</v>
      </c>
      <c r="D42" s="1"/>
      <c r="E42" s="1"/>
      <c r="F42" s="1">
        <v>6.25</v>
      </c>
      <c r="G42" s="1"/>
      <c r="H42" s="1">
        <v>11.25</v>
      </c>
      <c r="I42" s="1">
        <v>1.5</v>
      </c>
      <c r="J42" s="1">
        <v>40.25</v>
      </c>
      <c r="K42" s="1">
        <v>5.75</v>
      </c>
      <c r="L42" s="1"/>
      <c r="M42" s="1"/>
    </row>
    <row r="43" spans="1:13" ht="15.75" thickBot="1" x14ac:dyDescent="0.3">
      <c r="A43" s="1">
        <v>14</v>
      </c>
      <c r="B43" s="1"/>
      <c r="C43" s="1">
        <v>10.5</v>
      </c>
      <c r="D43" s="1">
        <v>30.25</v>
      </c>
      <c r="E43" s="1"/>
      <c r="F43" s="1"/>
      <c r="G43" s="1">
        <v>40</v>
      </c>
      <c r="H43" s="1"/>
      <c r="I43" s="1"/>
      <c r="J43" s="20">
        <v>80.75</v>
      </c>
      <c r="K43" s="1">
        <v>11.535714285714286</v>
      </c>
      <c r="L43" s="1"/>
      <c r="M43" s="1"/>
    </row>
    <row r="44" spans="1:13" ht="15.75" thickBot="1" x14ac:dyDescent="0.3">
      <c r="A44" s="1"/>
      <c r="B44" s="1"/>
      <c r="C44" s="1"/>
      <c r="D44" s="1"/>
      <c r="E44" s="1"/>
      <c r="F44" s="1"/>
      <c r="G44" s="1"/>
      <c r="H44" s="1"/>
      <c r="I44" s="10"/>
      <c r="J44" s="21">
        <v>1359</v>
      </c>
      <c r="K44" s="19">
        <v>194.14285714285714</v>
      </c>
      <c r="L44" s="1"/>
      <c r="M44" s="1"/>
    </row>
  </sheetData>
  <mergeCells count="4">
    <mergeCell ref="A1:Q1"/>
    <mergeCell ref="B2:B3"/>
    <mergeCell ref="A2:A3"/>
    <mergeCell ref="A28:M2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"/>
  <sheetViews>
    <sheetView workbookViewId="0">
      <selection activeCell="O8" sqref="O8"/>
    </sheetView>
  </sheetViews>
  <sheetFormatPr baseColWidth="10" defaultRowHeight="15" x14ac:dyDescent="0.25"/>
  <cols>
    <col min="2" max="13" width="2.85546875" bestFit="1" customWidth="1"/>
  </cols>
  <sheetData>
    <row r="1" spans="1:13" x14ac:dyDescent="0.25">
      <c r="A1" t="s">
        <v>54</v>
      </c>
      <c r="B1">
        <v>41</v>
      </c>
      <c r="C1">
        <v>42</v>
      </c>
      <c r="D1">
        <v>43</v>
      </c>
      <c r="E1">
        <v>44</v>
      </c>
      <c r="F1">
        <v>45</v>
      </c>
      <c r="G1">
        <v>46</v>
      </c>
      <c r="H1">
        <v>47</v>
      </c>
      <c r="I1">
        <v>48</v>
      </c>
      <c r="J1">
        <v>49</v>
      </c>
      <c r="K1">
        <v>50</v>
      </c>
      <c r="L1">
        <v>51</v>
      </c>
      <c r="M1">
        <v>52</v>
      </c>
    </row>
    <row r="2" spans="1:13" x14ac:dyDescent="0.25">
      <c r="A2" s="7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25">
      <c r="A4" s="2"/>
      <c r="B4" s="24">
        <v>13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25">
      <c r="A5" s="23"/>
      <c r="B5" s="24">
        <v>12</v>
      </c>
      <c r="C5" s="9">
        <v>13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25">
      <c r="A6" s="4"/>
      <c r="B6" s="24">
        <v>11</v>
      </c>
      <c r="C6" s="9">
        <v>12</v>
      </c>
      <c r="D6" s="24">
        <v>13</v>
      </c>
      <c r="E6" s="9"/>
      <c r="F6" s="9"/>
      <c r="G6" s="9"/>
      <c r="H6" s="9"/>
      <c r="I6" s="9"/>
      <c r="J6" s="9"/>
      <c r="K6" s="9"/>
      <c r="L6" s="9"/>
      <c r="M6" s="9"/>
    </row>
    <row r="7" spans="1:13" x14ac:dyDescent="0.25">
      <c r="A7" s="5"/>
      <c r="B7" s="24">
        <v>10</v>
      </c>
      <c r="C7" s="9">
        <v>11</v>
      </c>
      <c r="D7" s="24">
        <v>12</v>
      </c>
      <c r="E7" s="9"/>
      <c r="F7" s="9"/>
      <c r="G7" s="9"/>
      <c r="H7" s="9"/>
      <c r="I7" s="9"/>
      <c r="J7" s="9"/>
      <c r="K7" s="9"/>
      <c r="L7" s="9"/>
      <c r="M7" s="9"/>
    </row>
    <row r="8" spans="1:13" x14ac:dyDescent="0.25">
      <c r="A8" s="22"/>
      <c r="B8" s="24">
        <v>9</v>
      </c>
      <c r="C8" s="9">
        <v>10</v>
      </c>
      <c r="D8" s="24">
        <v>11</v>
      </c>
      <c r="E8" s="9">
        <v>13</v>
      </c>
      <c r="F8" s="9"/>
      <c r="G8" s="9"/>
      <c r="H8" s="9"/>
      <c r="I8" s="9"/>
      <c r="J8" s="9"/>
      <c r="K8" s="9"/>
      <c r="L8" s="9"/>
      <c r="M8" s="9"/>
    </row>
    <row r="9" spans="1:13" x14ac:dyDescent="0.25">
      <c r="A9" s="9"/>
      <c r="B9" s="9"/>
      <c r="C9" s="9">
        <v>9</v>
      </c>
      <c r="D9" s="24">
        <v>10</v>
      </c>
      <c r="E9" s="9">
        <v>12</v>
      </c>
      <c r="F9" s="24">
        <v>13</v>
      </c>
      <c r="G9" s="9"/>
      <c r="H9" s="9"/>
      <c r="I9" s="9"/>
      <c r="J9" s="9"/>
      <c r="K9" s="9"/>
      <c r="L9" s="9"/>
      <c r="M9" s="9"/>
    </row>
    <row r="10" spans="1:13" x14ac:dyDescent="0.25">
      <c r="A10" s="7"/>
      <c r="B10" s="9"/>
      <c r="C10" s="9"/>
      <c r="D10" s="24">
        <v>9</v>
      </c>
      <c r="E10" s="9">
        <v>11</v>
      </c>
      <c r="F10" s="24">
        <v>12</v>
      </c>
      <c r="G10" s="9">
        <v>13</v>
      </c>
      <c r="H10" s="9"/>
      <c r="I10" s="9"/>
      <c r="J10" s="9"/>
      <c r="K10" s="9"/>
      <c r="L10" s="9"/>
      <c r="M10" s="9"/>
    </row>
    <row r="11" spans="1:13" x14ac:dyDescent="0.25">
      <c r="A11" s="8"/>
      <c r="B11" s="9"/>
      <c r="C11" s="9"/>
      <c r="D11" s="9"/>
      <c r="E11" s="9">
        <v>10</v>
      </c>
      <c r="F11" s="24">
        <v>11</v>
      </c>
      <c r="G11" s="9">
        <v>12</v>
      </c>
      <c r="H11" s="24">
        <v>13</v>
      </c>
      <c r="I11" s="9"/>
      <c r="J11" s="9"/>
      <c r="K11" s="9"/>
      <c r="L11" s="9"/>
      <c r="M11" s="9"/>
    </row>
    <row r="12" spans="1:13" x14ac:dyDescent="0.25">
      <c r="A12" s="2"/>
      <c r="B12" s="9"/>
      <c r="C12" s="9"/>
      <c r="D12" s="9"/>
      <c r="E12" s="9">
        <v>9</v>
      </c>
      <c r="F12" s="24">
        <v>10</v>
      </c>
      <c r="G12" s="9">
        <v>11</v>
      </c>
      <c r="H12" s="24">
        <v>12</v>
      </c>
      <c r="I12" s="9">
        <v>13</v>
      </c>
      <c r="J12" s="9"/>
      <c r="K12" s="9"/>
      <c r="L12" s="9"/>
      <c r="M12" s="9"/>
    </row>
    <row r="13" spans="1:13" x14ac:dyDescent="0.25">
      <c r="A13" s="23"/>
      <c r="B13" s="9"/>
      <c r="C13" s="9"/>
      <c r="D13" s="9"/>
      <c r="E13" s="9"/>
      <c r="F13" s="24">
        <v>9</v>
      </c>
      <c r="G13" s="9">
        <v>10</v>
      </c>
      <c r="H13" s="24">
        <v>11</v>
      </c>
      <c r="I13" s="9">
        <v>12</v>
      </c>
      <c r="J13" s="24">
        <v>13</v>
      </c>
      <c r="K13" s="9"/>
      <c r="L13" s="9"/>
      <c r="M13" s="9"/>
    </row>
    <row r="14" spans="1:13" x14ac:dyDescent="0.25">
      <c r="A14" s="4"/>
      <c r="B14" s="9"/>
      <c r="C14" s="9"/>
      <c r="D14" s="9"/>
      <c r="E14" s="9"/>
      <c r="F14" s="9"/>
      <c r="G14" s="9">
        <v>9</v>
      </c>
      <c r="H14" s="24">
        <v>10</v>
      </c>
      <c r="I14" s="9">
        <v>11</v>
      </c>
      <c r="J14" s="24">
        <v>12</v>
      </c>
      <c r="K14" s="9">
        <v>13</v>
      </c>
      <c r="L14" s="9"/>
      <c r="M14" s="9"/>
    </row>
    <row r="15" spans="1:13" x14ac:dyDescent="0.25">
      <c r="A15" s="5"/>
      <c r="B15" s="9"/>
      <c r="C15" s="9"/>
      <c r="D15" s="9"/>
      <c r="E15" s="9"/>
      <c r="F15" s="9"/>
      <c r="G15" s="9"/>
      <c r="H15" s="24">
        <v>9</v>
      </c>
      <c r="I15" s="9">
        <v>10</v>
      </c>
      <c r="J15" s="24">
        <v>11</v>
      </c>
      <c r="K15" s="9">
        <v>12</v>
      </c>
      <c r="L15" s="24">
        <v>13</v>
      </c>
      <c r="M15" s="9"/>
    </row>
    <row r="16" spans="1:13" x14ac:dyDescent="0.25">
      <c r="A16" s="22"/>
      <c r="B16" s="9"/>
      <c r="C16" s="9"/>
      <c r="D16" s="9"/>
      <c r="E16" s="9"/>
      <c r="F16" s="9"/>
      <c r="G16" s="9"/>
      <c r="H16" s="9"/>
      <c r="I16" s="9">
        <v>9</v>
      </c>
      <c r="J16" s="24">
        <v>10</v>
      </c>
      <c r="K16" s="9">
        <v>11</v>
      </c>
      <c r="L16" s="24">
        <v>12</v>
      </c>
      <c r="M16" s="9">
        <v>13</v>
      </c>
    </row>
    <row r="17" spans="1:13" x14ac:dyDescent="0.25">
      <c r="A17" s="9"/>
      <c r="B17" s="9"/>
      <c r="C17" s="9"/>
      <c r="D17" s="9"/>
      <c r="E17" s="9"/>
      <c r="F17" s="9"/>
      <c r="G17" s="9"/>
      <c r="H17" s="9"/>
      <c r="I17" s="9"/>
      <c r="J17" s="24">
        <v>9</v>
      </c>
      <c r="K17" s="9">
        <v>10</v>
      </c>
      <c r="L17" s="24">
        <v>11</v>
      </c>
      <c r="M17" s="9">
        <v>12</v>
      </c>
    </row>
    <row r="18" spans="1:13" x14ac:dyDescent="0.25">
      <c r="A18" s="7"/>
      <c r="B18" s="9"/>
      <c r="C18" s="9"/>
      <c r="D18" s="9"/>
      <c r="E18" s="9"/>
      <c r="F18" s="9"/>
      <c r="G18" s="9"/>
      <c r="H18" s="9"/>
      <c r="I18" s="9"/>
      <c r="J18" s="9"/>
      <c r="K18" s="9">
        <v>9</v>
      </c>
      <c r="L18" s="24">
        <v>10</v>
      </c>
      <c r="M18" s="9">
        <v>11</v>
      </c>
    </row>
    <row r="19" spans="1:13" x14ac:dyDescent="0.25">
      <c r="A19" s="8"/>
      <c r="B19" s="1"/>
      <c r="C19" s="1"/>
      <c r="D19" s="1"/>
      <c r="E19" s="1"/>
      <c r="F19" s="1"/>
      <c r="G19" s="1"/>
      <c r="H19" s="1"/>
      <c r="I19" s="1"/>
      <c r="J19" s="1"/>
      <c r="K19" s="1"/>
      <c r="L19" s="24">
        <v>9</v>
      </c>
      <c r="M19" s="9">
        <v>10</v>
      </c>
    </row>
    <row r="20" spans="1:13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9"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2020</vt:lpstr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2022-10-28T16:40:32Z</dcterms:modified>
</cp:coreProperties>
</file>