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filterPrivacy="1" defaultThemeVersion="124226"/>
  <xr:revisionPtr revIDLastSave="0" documentId="13_ncr:1_{289D19BE-D53B-4FDC-97ED-AF06A378F7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AK6" i="1"/>
  <c r="AK7" i="1"/>
  <c r="AK8" i="1"/>
  <c r="AK9" i="1"/>
  <c r="AK10" i="1"/>
  <c r="AK11" i="1"/>
  <c r="AK12" i="1"/>
  <c r="AK13" i="1"/>
  <c r="AK14" i="1"/>
  <c r="AK15" i="1"/>
  <c r="AK16" i="1"/>
  <c r="AK5" i="1"/>
  <c r="V42" i="1" l="1"/>
  <c r="AB28" i="1" l="1"/>
  <c r="P28" i="1"/>
  <c r="AN16" i="1" l="1"/>
  <c r="AN9" i="1" l="1"/>
  <c r="D5" i="1" l="1"/>
  <c r="G5" i="1"/>
  <c r="J5" i="1"/>
  <c r="M5" i="1"/>
  <c r="P5" i="1"/>
  <c r="S5" i="1"/>
  <c r="V5" i="1"/>
  <c r="Y5" i="1"/>
  <c r="AB5" i="1"/>
  <c r="AE5" i="1"/>
  <c r="AH5" i="1"/>
  <c r="AN5" i="1"/>
  <c r="AQ5" i="1"/>
  <c r="AS5" i="1"/>
  <c r="AT5" i="1" s="1"/>
  <c r="D6" i="1"/>
  <c r="G6" i="1"/>
  <c r="J6" i="1"/>
  <c r="M6" i="1"/>
  <c r="P6" i="1"/>
  <c r="S6" i="1"/>
  <c r="V6" i="1"/>
  <c r="Y6" i="1"/>
  <c r="AB6" i="1"/>
  <c r="AE6" i="1"/>
  <c r="AH6" i="1"/>
  <c r="AN6" i="1"/>
  <c r="AQ6" i="1"/>
  <c r="AS6" i="1"/>
  <c r="AT6" i="1" s="1"/>
  <c r="D7" i="1"/>
  <c r="G7" i="1"/>
  <c r="J7" i="1"/>
  <c r="M7" i="1"/>
  <c r="P7" i="1"/>
  <c r="S7" i="1"/>
  <c r="V7" i="1"/>
  <c r="Y7" i="1"/>
  <c r="AB7" i="1"/>
  <c r="AE7" i="1"/>
  <c r="AH7" i="1"/>
  <c r="AN7" i="1"/>
  <c r="AQ7" i="1"/>
  <c r="AS7" i="1"/>
  <c r="AT7" i="1" s="1"/>
  <c r="D8" i="1"/>
  <c r="G8" i="1"/>
  <c r="J8" i="1"/>
  <c r="M8" i="1"/>
  <c r="P8" i="1"/>
  <c r="S8" i="1"/>
  <c r="V8" i="1"/>
  <c r="Y8" i="1"/>
  <c r="AB8" i="1"/>
  <c r="AE8" i="1"/>
  <c r="AH8" i="1"/>
  <c r="AN8" i="1"/>
  <c r="AQ8" i="1"/>
  <c r="AS8" i="1"/>
  <c r="AT8" i="1" s="1"/>
  <c r="D9" i="1"/>
  <c r="G9" i="1"/>
  <c r="J9" i="1"/>
  <c r="M9" i="1"/>
  <c r="P9" i="1"/>
  <c r="S9" i="1"/>
  <c r="V9" i="1"/>
  <c r="Y9" i="1"/>
  <c r="AB9" i="1"/>
  <c r="AE9" i="1"/>
  <c r="AH9" i="1"/>
  <c r="AQ9" i="1"/>
  <c r="AS9" i="1"/>
  <c r="AT9" i="1" s="1"/>
  <c r="D10" i="1"/>
  <c r="G10" i="1"/>
  <c r="J10" i="1"/>
  <c r="M10" i="1"/>
  <c r="P10" i="1"/>
  <c r="S10" i="1"/>
  <c r="V10" i="1"/>
  <c r="Y10" i="1"/>
  <c r="AB10" i="1"/>
  <c r="AE10" i="1"/>
  <c r="AH10" i="1"/>
  <c r="AN10" i="1"/>
  <c r="AQ10" i="1"/>
  <c r="AS10" i="1"/>
  <c r="AT10" i="1" s="1"/>
  <c r="D11" i="1"/>
  <c r="G11" i="1"/>
  <c r="J11" i="1"/>
  <c r="M11" i="1"/>
  <c r="P11" i="1"/>
  <c r="S11" i="1"/>
  <c r="V11" i="1"/>
  <c r="Y11" i="1"/>
  <c r="AB11" i="1"/>
  <c r="AE11" i="1"/>
  <c r="AH11" i="1"/>
  <c r="AN11" i="1"/>
  <c r="AQ11" i="1"/>
  <c r="AS11" i="1"/>
  <c r="AT11" i="1" s="1"/>
  <c r="D12" i="1"/>
  <c r="G12" i="1"/>
  <c r="J12" i="1"/>
  <c r="M12" i="1"/>
  <c r="P12" i="1"/>
  <c r="S12" i="1"/>
  <c r="V12" i="1"/>
  <c r="Y12" i="1"/>
  <c r="AB12" i="1"/>
  <c r="AE12" i="1"/>
  <c r="AH12" i="1"/>
  <c r="AN12" i="1"/>
  <c r="AQ12" i="1"/>
  <c r="AS12" i="1"/>
  <c r="AT12" i="1" s="1"/>
  <c r="D13" i="1"/>
  <c r="G13" i="1"/>
  <c r="J13" i="1"/>
  <c r="M13" i="1"/>
  <c r="P13" i="1"/>
  <c r="S13" i="1"/>
  <c r="V13" i="1"/>
  <c r="Y13" i="1"/>
  <c r="AB13" i="1"/>
  <c r="AE13" i="1"/>
  <c r="AH13" i="1"/>
  <c r="AN13" i="1"/>
  <c r="AQ13" i="1"/>
  <c r="AS13" i="1"/>
  <c r="AT13" i="1" s="1"/>
  <c r="D14" i="1"/>
  <c r="G14" i="1"/>
  <c r="J14" i="1"/>
  <c r="M14" i="1"/>
  <c r="P14" i="1"/>
  <c r="S14" i="1"/>
  <c r="V14" i="1"/>
  <c r="Y14" i="1"/>
  <c r="AB14" i="1"/>
  <c r="AE14" i="1"/>
  <c r="AH14" i="1"/>
  <c r="AN14" i="1"/>
  <c r="AQ14" i="1"/>
  <c r="AS14" i="1"/>
  <c r="AT14" i="1" s="1"/>
  <c r="D15" i="1"/>
  <c r="G15" i="1"/>
  <c r="J15" i="1"/>
  <c r="M15" i="1"/>
  <c r="P15" i="1"/>
  <c r="S15" i="1"/>
  <c r="V15" i="1"/>
  <c r="Y15" i="1"/>
  <c r="AB15" i="1"/>
  <c r="AE15" i="1"/>
  <c r="AH15" i="1"/>
  <c r="AN15" i="1"/>
  <c r="AQ15" i="1"/>
  <c r="AS15" i="1"/>
  <c r="AT15" i="1" s="1"/>
  <c r="D16" i="1"/>
  <c r="G16" i="1"/>
  <c r="J16" i="1"/>
  <c r="M16" i="1"/>
  <c r="P16" i="1"/>
  <c r="S16" i="1"/>
  <c r="V16" i="1"/>
  <c r="Y16" i="1"/>
  <c r="AB16" i="1"/>
  <c r="AE16" i="1"/>
  <c r="AH16" i="1"/>
  <c r="AQ16" i="1"/>
  <c r="AS16" i="1"/>
  <c r="AT16" i="1" s="1"/>
  <c r="D17" i="1"/>
  <c r="G17" i="1"/>
  <c r="J17" i="1"/>
  <c r="M17" i="1"/>
  <c r="P17" i="1"/>
  <c r="S17" i="1"/>
  <c r="V17" i="1"/>
  <c r="Y17" i="1"/>
  <c r="AB17" i="1"/>
  <c r="AE17" i="1"/>
  <c r="AH17" i="1"/>
  <c r="AK17" i="1"/>
  <c r="AN17" i="1"/>
  <c r="AQ17" i="1"/>
  <c r="AS17" i="1"/>
  <c r="AT17" i="1" s="1"/>
  <c r="D18" i="1"/>
  <c r="G18" i="1"/>
  <c r="J18" i="1"/>
  <c r="M18" i="1"/>
  <c r="P18" i="1"/>
  <c r="S18" i="1"/>
  <c r="V18" i="1"/>
  <c r="Y18" i="1"/>
  <c r="AB18" i="1"/>
  <c r="AE18" i="1"/>
  <c r="AH18" i="1"/>
  <c r="AK18" i="1"/>
  <c r="AN18" i="1"/>
  <c r="AQ18" i="1"/>
  <c r="AS18" i="1"/>
  <c r="AT18" i="1" s="1"/>
  <c r="D19" i="1"/>
  <c r="G19" i="1"/>
  <c r="J19" i="1"/>
  <c r="M19" i="1"/>
  <c r="P19" i="1"/>
  <c r="S19" i="1"/>
  <c r="V19" i="1"/>
  <c r="Y19" i="1"/>
  <c r="AB19" i="1"/>
  <c r="AE19" i="1"/>
  <c r="AH19" i="1"/>
  <c r="AK19" i="1"/>
  <c r="AN19" i="1"/>
  <c r="AQ19" i="1"/>
  <c r="AS19" i="1"/>
  <c r="AT19" i="1" s="1"/>
  <c r="D20" i="1"/>
  <c r="G20" i="1"/>
  <c r="J20" i="1"/>
  <c r="M20" i="1"/>
  <c r="P20" i="1"/>
  <c r="S20" i="1"/>
  <c r="V20" i="1"/>
  <c r="Y20" i="1"/>
  <c r="AB20" i="1"/>
  <c r="AE20" i="1"/>
  <c r="AH20" i="1"/>
  <c r="AK20" i="1"/>
  <c r="AN20" i="1"/>
  <c r="AQ20" i="1"/>
  <c r="AS20" i="1"/>
  <c r="AT20" i="1" s="1"/>
  <c r="D21" i="1"/>
  <c r="G21" i="1"/>
  <c r="J21" i="1"/>
  <c r="M21" i="1"/>
  <c r="P21" i="1"/>
  <c r="S21" i="1"/>
  <c r="V21" i="1"/>
  <c r="Y21" i="1"/>
  <c r="AB21" i="1"/>
  <c r="AE21" i="1"/>
  <c r="AH21" i="1"/>
  <c r="AK21" i="1"/>
  <c r="AN21" i="1"/>
  <c r="AQ21" i="1"/>
  <c r="AS21" i="1"/>
  <c r="AT21" i="1" s="1"/>
  <c r="D22" i="1"/>
  <c r="G22" i="1"/>
  <c r="J22" i="1"/>
  <c r="M22" i="1"/>
  <c r="P22" i="1"/>
  <c r="S22" i="1"/>
  <c r="V22" i="1"/>
  <c r="Y22" i="1"/>
  <c r="AB22" i="1"/>
  <c r="AE22" i="1"/>
  <c r="AH22" i="1"/>
  <c r="AK22" i="1"/>
  <c r="AN22" i="1"/>
  <c r="AQ22" i="1"/>
  <c r="AS22" i="1"/>
  <c r="AT22" i="1" s="1"/>
  <c r="D23" i="1"/>
  <c r="G23" i="1"/>
  <c r="J23" i="1"/>
  <c r="M23" i="1"/>
  <c r="P23" i="1"/>
  <c r="S23" i="1"/>
  <c r="V23" i="1"/>
  <c r="Y23" i="1"/>
  <c r="AB23" i="1"/>
  <c r="AE23" i="1"/>
  <c r="AH23" i="1"/>
  <c r="AK23" i="1"/>
  <c r="AN23" i="1"/>
  <c r="AQ23" i="1"/>
  <c r="AS23" i="1"/>
  <c r="AT23" i="1" s="1"/>
  <c r="D24" i="1"/>
  <c r="G24" i="1"/>
  <c r="J24" i="1"/>
  <c r="M24" i="1"/>
  <c r="P24" i="1"/>
  <c r="S24" i="1"/>
  <c r="V24" i="1"/>
  <c r="Y24" i="1"/>
  <c r="AB24" i="1"/>
  <c r="AE24" i="1"/>
  <c r="AH24" i="1"/>
  <c r="AK24" i="1"/>
  <c r="AN24" i="1"/>
  <c r="AQ24" i="1"/>
  <c r="AS24" i="1"/>
  <c r="AT24" i="1" s="1"/>
  <c r="D25" i="1"/>
  <c r="G25" i="1"/>
  <c r="J25" i="1"/>
  <c r="M25" i="1"/>
  <c r="P25" i="1"/>
  <c r="S25" i="1"/>
  <c r="V25" i="1"/>
  <c r="Y25" i="1"/>
  <c r="AB25" i="1"/>
  <c r="AE25" i="1"/>
  <c r="AH25" i="1"/>
  <c r="AK25" i="1"/>
  <c r="AN25" i="1"/>
  <c r="AQ25" i="1"/>
  <c r="AS25" i="1"/>
  <c r="AT25" i="1" s="1"/>
  <c r="D26" i="1"/>
  <c r="G26" i="1"/>
  <c r="J26" i="1"/>
  <c r="M26" i="1"/>
  <c r="P26" i="1"/>
  <c r="S26" i="1"/>
  <c r="V26" i="1"/>
  <c r="Y26" i="1"/>
  <c r="AB26" i="1"/>
  <c r="AE26" i="1"/>
  <c r="AH26" i="1"/>
  <c r="AK26" i="1"/>
  <c r="AN26" i="1"/>
  <c r="AQ26" i="1"/>
  <c r="AS26" i="1"/>
  <c r="AT26" i="1" s="1"/>
  <c r="D27" i="1"/>
  <c r="G27" i="1"/>
  <c r="J27" i="1"/>
  <c r="M27" i="1"/>
  <c r="P27" i="1"/>
  <c r="S27" i="1"/>
  <c r="V27" i="1"/>
  <c r="Y27" i="1"/>
  <c r="AB27" i="1"/>
  <c r="AE27" i="1"/>
  <c r="AH27" i="1"/>
  <c r="AK27" i="1"/>
  <c r="AN27" i="1"/>
  <c r="AQ27" i="1"/>
  <c r="AS27" i="1"/>
  <c r="AT27" i="1" s="1"/>
  <c r="D28" i="1"/>
  <c r="G28" i="1"/>
  <c r="J28" i="1"/>
  <c r="M28" i="1"/>
  <c r="S28" i="1"/>
  <c r="V28" i="1"/>
  <c r="Y28" i="1"/>
  <c r="AE28" i="1"/>
  <c r="AH28" i="1"/>
  <c r="AK28" i="1"/>
  <c r="AN28" i="1"/>
  <c r="AQ28" i="1"/>
  <c r="AS28" i="1"/>
  <c r="AT28" i="1" s="1"/>
  <c r="D29" i="1"/>
  <c r="G29" i="1"/>
  <c r="J29" i="1"/>
  <c r="M29" i="1"/>
  <c r="P29" i="1"/>
  <c r="S29" i="1"/>
  <c r="V29" i="1"/>
  <c r="Y29" i="1"/>
  <c r="AB29" i="1"/>
  <c r="AE29" i="1"/>
  <c r="AH29" i="1"/>
  <c r="AK29" i="1"/>
  <c r="AN29" i="1"/>
  <c r="AQ29" i="1"/>
  <c r="AS29" i="1"/>
  <c r="AT29" i="1" s="1"/>
  <c r="D30" i="1"/>
  <c r="G30" i="1"/>
  <c r="J30" i="1"/>
  <c r="M30" i="1"/>
  <c r="P30" i="1"/>
  <c r="S30" i="1"/>
  <c r="V30" i="1"/>
  <c r="Y30" i="1"/>
  <c r="AB30" i="1"/>
  <c r="AE30" i="1"/>
  <c r="AH30" i="1"/>
  <c r="AK30" i="1"/>
  <c r="AN30" i="1"/>
  <c r="AQ30" i="1"/>
  <c r="AS30" i="1"/>
  <c r="AT30" i="1" s="1"/>
  <c r="D31" i="1"/>
  <c r="G31" i="1"/>
  <c r="J31" i="1"/>
  <c r="M31" i="1"/>
  <c r="P31" i="1"/>
  <c r="S31" i="1"/>
  <c r="V31" i="1"/>
  <c r="Y31" i="1"/>
  <c r="AB31" i="1"/>
  <c r="AE31" i="1"/>
  <c r="AH31" i="1"/>
  <c r="AK31" i="1"/>
  <c r="AN31" i="1"/>
  <c r="AQ31" i="1"/>
  <c r="AS31" i="1"/>
  <c r="AT31" i="1" s="1"/>
  <c r="D32" i="1"/>
  <c r="G32" i="1"/>
  <c r="J32" i="1"/>
  <c r="M32" i="1"/>
  <c r="P32" i="1"/>
  <c r="S32" i="1"/>
  <c r="V32" i="1"/>
  <c r="Y32" i="1"/>
  <c r="AB32" i="1"/>
  <c r="AE32" i="1"/>
  <c r="AH32" i="1"/>
  <c r="AK32" i="1"/>
  <c r="AN32" i="1"/>
  <c r="AQ32" i="1"/>
  <c r="AS32" i="1"/>
  <c r="AT32" i="1" s="1"/>
  <c r="D33" i="1"/>
  <c r="G33" i="1"/>
  <c r="J33" i="1"/>
  <c r="M33" i="1"/>
  <c r="P33" i="1"/>
  <c r="S33" i="1"/>
  <c r="V33" i="1"/>
  <c r="Y33" i="1"/>
  <c r="AB33" i="1"/>
  <c r="AE33" i="1"/>
  <c r="AH33" i="1"/>
  <c r="AK33" i="1"/>
  <c r="AN33" i="1"/>
  <c r="AQ33" i="1"/>
  <c r="AS33" i="1"/>
  <c r="AT33" i="1" s="1"/>
  <c r="D34" i="1"/>
  <c r="G34" i="1"/>
  <c r="J34" i="1"/>
  <c r="M34" i="1"/>
  <c r="P34" i="1"/>
  <c r="S34" i="1"/>
  <c r="V34" i="1"/>
  <c r="Y34" i="1"/>
  <c r="AB34" i="1"/>
  <c r="AE34" i="1"/>
  <c r="AH34" i="1"/>
  <c r="AK34" i="1"/>
  <c r="AN34" i="1"/>
  <c r="AQ34" i="1"/>
  <c r="AS34" i="1"/>
  <c r="AT34" i="1" s="1"/>
  <c r="D35" i="1"/>
  <c r="G35" i="1"/>
  <c r="J35" i="1"/>
  <c r="M35" i="1"/>
  <c r="P35" i="1"/>
  <c r="S35" i="1"/>
  <c r="V35" i="1"/>
  <c r="Y35" i="1"/>
  <c r="AB35" i="1"/>
  <c r="AE35" i="1"/>
  <c r="AH35" i="1"/>
  <c r="AK35" i="1"/>
  <c r="AN35" i="1"/>
  <c r="AQ35" i="1"/>
  <c r="AS35" i="1"/>
  <c r="AT35" i="1" s="1"/>
  <c r="D36" i="1"/>
  <c r="G36" i="1"/>
  <c r="J36" i="1"/>
  <c r="M36" i="1"/>
  <c r="P36" i="1"/>
  <c r="S36" i="1"/>
  <c r="V36" i="1"/>
  <c r="Y36" i="1"/>
  <c r="AB36" i="1"/>
  <c r="AE36" i="1"/>
  <c r="AH36" i="1"/>
  <c r="AK36" i="1"/>
  <c r="AN36" i="1"/>
  <c r="AQ36" i="1"/>
  <c r="AS36" i="1"/>
  <c r="AT36" i="1" s="1"/>
  <c r="D37" i="1"/>
  <c r="G37" i="1"/>
  <c r="J37" i="1"/>
  <c r="M37" i="1"/>
  <c r="P37" i="1"/>
  <c r="S37" i="1"/>
  <c r="V37" i="1"/>
  <c r="Y37" i="1"/>
  <c r="AB37" i="1"/>
  <c r="AE37" i="1"/>
  <c r="AH37" i="1"/>
  <c r="AK37" i="1"/>
  <c r="AN37" i="1"/>
  <c r="AQ37" i="1"/>
  <c r="AS37" i="1"/>
  <c r="AT37" i="1" s="1"/>
  <c r="D38" i="1"/>
  <c r="G38" i="1"/>
  <c r="J38" i="1"/>
  <c r="M38" i="1"/>
  <c r="P38" i="1"/>
  <c r="S38" i="1"/>
  <c r="V38" i="1"/>
  <c r="Y38" i="1"/>
  <c r="AB38" i="1"/>
  <c r="AE38" i="1"/>
  <c r="AH38" i="1"/>
  <c r="AK38" i="1"/>
  <c r="AN38" i="1"/>
  <c r="AQ38" i="1"/>
  <c r="AS38" i="1"/>
  <c r="AT38" i="1" s="1"/>
  <c r="D39" i="1"/>
  <c r="G39" i="1"/>
  <c r="J39" i="1"/>
  <c r="M39" i="1"/>
  <c r="P39" i="1"/>
  <c r="S39" i="1"/>
  <c r="V39" i="1"/>
  <c r="Y39" i="1"/>
  <c r="AB39" i="1"/>
  <c r="AE39" i="1"/>
  <c r="AH39" i="1"/>
  <c r="AK39" i="1"/>
  <c r="AN39" i="1"/>
  <c r="AQ39" i="1"/>
  <c r="AS39" i="1"/>
  <c r="AT39" i="1" s="1"/>
  <c r="D40" i="1"/>
  <c r="G40" i="1"/>
  <c r="J40" i="1"/>
  <c r="M40" i="1"/>
  <c r="P40" i="1"/>
  <c r="S40" i="1"/>
  <c r="V40" i="1"/>
  <c r="Y40" i="1"/>
  <c r="AB40" i="1"/>
  <c r="AE40" i="1"/>
  <c r="AH40" i="1"/>
  <c r="AK40" i="1"/>
  <c r="AN40" i="1"/>
  <c r="AQ40" i="1"/>
  <c r="AS40" i="1"/>
  <c r="AT40" i="1" s="1"/>
  <c r="D41" i="1"/>
  <c r="G41" i="1"/>
  <c r="J41" i="1"/>
  <c r="M41" i="1"/>
  <c r="P41" i="1"/>
  <c r="S41" i="1"/>
  <c r="V41" i="1"/>
  <c r="Y41" i="1"/>
  <c r="AB41" i="1"/>
  <c r="AE41" i="1"/>
  <c r="AH41" i="1"/>
  <c r="AK41" i="1"/>
  <c r="AN41" i="1"/>
  <c r="AQ41" i="1"/>
  <c r="AS41" i="1"/>
  <c r="AT41" i="1" s="1"/>
  <c r="D42" i="1"/>
  <c r="G42" i="1"/>
  <c r="J42" i="1"/>
  <c r="M42" i="1"/>
  <c r="P42" i="1"/>
  <c r="S42" i="1"/>
  <c r="Y42" i="1"/>
  <c r="AB42" i="1"/>
  <c r="AE42" i="1"/>
  <c r="AH42" i="1"/>
  <c r="AK42" i="1"/>
  <c r="AN42" i="1"/>
  <c r="AQ42" i="1"/>
  <c r="AS42" i="1"/>
  <c r="AT42" i="1" s="1"/>
  <c r="D43" i="1"/>
  <c r="G43" i="1"/>
  <c r="J43" i="1"/>
  <c r="M43" i="1"/>
  <c r="P43" i="1"/>
  <c r="S43" i="1"/>
  <c r="V43" i="1"/>
  <c r="Y43" i="1"/>
  <c r="AB43" i="1"/>
  <c r="AE43" i="1"/>
  <c r="AH43" i="1"/>
  <c r="AK43" i="1"/>
  <c r="AN43" i="1"/>
  <c r="AQ43" i="1"/>
  <c r="AS43" i="1"/>
  <c r="AT43" i="1" s="1"/>
  <c r="D44" i="1"/>
  <c r="G44" i="1"/>
  <c r="J44" i="1"/>
  <c r="M44" i="1"/>
  <c r="P44" i="1"/>
  <c r="S44" i="1"/>
  <c r="V44" i="1"/>
  <c r="Y44" i="1"/>
  <c r="AB44" i="1"/>
  <c r="AE44" i="1"/>
  <c r="AH44" i="1"/>
  <c r="AK44" i="1"/>
  <c r="AN44" i="1"/>
  <c r="AQ44" i="1"/>
  <c r="AS44" i="1"/>
  <c r="AT44" i="1" s="1"/>
  <c r="D45" i="1"/>
  <c r="G45" i="1"/>
  <c r="J45" i="1"/>
  <c r="M45" i="1"/>
  <c r="P45" i="1"/>
  <c r="S45" i="1"/>
  <c r="V45" i="1"/>
  <c r="Y45" i="1"/>
  <c r="AB45" i="1"/>
  <c r="AE45" i="1"/>
  <c r="AH45" i="1"/>
  <c r="AK45" i="1"/>
  <c r="AN45" i="1"/>
  <c r="AQ45" i="1"/>
  <c r="AS45" i="1"/>
  <c r="AT45" i="1" s="1"/>
  <c r="D46" i="1"/>
  <c r="G46" i="1"/>
  <c r="J46" i="1"/>
  <c r="M46" i="1"/>
  <c r="P46" i="1"/>
  <c r="S46" i="1"/>
  <c r="V46" i="1"/>
  <c r="Y46" i="1"/>
  <c r="AB46" i="1"/>
  <c r="AE46" i="1"/>
  <c r="AH46" i="1"/>
  <c r="AK46" i="1"/>
  <c r="AN46" i="1"/>
  <c r="AQ46" i="1"/>
  <c r="AS46" i="1"/>
  <c r="AT46" i="1" s="1"/>
  <c r="D47" i="1"/>
  <c r="G47" i="1"/>
  <c r="J47" i="1"/>
  <c r="M47" i="1"/>
  <c r="P47" i="1"/>
  <c r="S47" i="1"/>
  <c r="V47" i="1"/>
  <c r="Y47" i="1"/>
  <c r="AB47" i="1"/>
  <c r="AE47" i="1"/>
  <c r="AH47" i="1"/>
  <c r="AK47" i="1"/>
  <c r="AN47" i="1"/>
  <c r="AQ47" i="1"/>
  <c r="AS47" i="1"/>
  <c r="AT47" i="1" s="1"/>
  <c r="D48" i="1"/>
  <c r="G48" i="1"/>
  <c r="J48" i="1"/>
  <c r="M48" i="1"/>
  <c r="P48" i="1"/>
  <c r="S48" i="1"/>
  <c r="V48" i="1"/>
  <c r="Y48" i="1"/>
  <c r="AB48" i="1"/>
  <c r="AE48" i="1"/>
  <c r="AH48" i="1"/>
  <c r="AK48" i="1"/>
  <c r="AN48" i="1"/>
  <c r="AQ48" i="1"/>
  <c r="AS48" i="1"/>
  <c r="AT48" i="1" s="1"/>
  <c r="D49" i="1"/>
  <c r="G49" i="1"/>
  <c r="J49" i="1"/>
  <c r="M49" i="1"/>
  <c r="P49" i="1"/>
  <c r="S49" i="1"/>
  <c r="V49" i="1"/>
  <c r="Y49" i="1"/>
  <c r="AB49" i="1"/>
  <c r="AE49" i="1"/>
  <c r="AH49" i="1"/>
  <c r="AK49" i="1"/>
  <c r="AN49" i="1"/>
  <c r="AQ49" i="1"/>
  <c r="AS49" i="1"/>
  <c r="AT49" i="1" s="1"/>
  <c r="D50" i="1"/>
  <c r="G50" i="1"/>
  <c r="J50" i="1"/>
  <c r="M50" i="1"/>
  <c r="P50" i="1"/>
  <c r="S50" i="1"/>
  <c r="V50" i="1"/>
  <c r="Y50" i="1"/>
  <c r="AB50" i="1"/>
  <c r="AE50" i="1"/>
  <c r="AH50" i="1"/>
  <c r="AK50" i="1"/>
  <c r="AN50" i="1"/>
  <c r="AQ50" i="1"/>
  <c r="AS50" i="1"/>
  <c r="AT50" i="1" s="1"/>
  <c r="D51" i="1"/>
  <c r="G51" i="1"/>
  <c r="J51" i="1"/>
  <c r="M51" i="1"/>
  <c r="P51" i="1"/>
  <c r="S51" i="1"/>
  <c r="V51" i="1"/>
  <c r="Y51" i="1"/>
  <c r="AB51" i="1"/>
  <c r="AE51" i="1"/>
  <c r="AH51" i="1"/>
  <c r="AK51" i="1"/>
  <c r="AN51" i="1"/>
  <c r="AQ51" i="1"/>
  <c r="AS51" i="1"/>
  <c r="AT51" i="1" s="1"/>
  <c r="D52" i="1"/>
  <c r="G52" i="1"/>
  <c r="J52" i="1"/>
  <c r="M52" i="1"/>
  <c r="P52" i="1"/>
  <c r="S52" i="1"/>
  <c r="V52" i="1"/>
  <c r="Y52" i="1"/>
  <c r="AB52" i="1"/>
  <c r="AE52" i="1"/>
  <c r="AH52" i="1"/>
  <c r="AK52" i="1"/>
  <c r="AN52" i="1"/>
  <c r="AQ52" i="1"/>
  <c r="AS52" i="1"/>
  <c r="AT52" i="1" s="1"/>
  <c r="D53" i="1"/>
  <c r="G53" i="1"/>
  <c r="J53" i="1"/>
  <c r="M53" i="1"/>
  <c r="P53" i="1"/>
  <c r="S53" i="1"/>
  <c r="V53" i="1"/>
  <c r="Y53" i="1"/>
  <c r="AB53" i="1"/>
  <c r="AE53" i="1"/>
  <c r="AH53" i="1"/>
  <c r="AK53" i="1"/>
  <c r="AN53" i="1"/>
  <c r="AQ53" i="1"/>
  <c r="AS53" i="1"/>
  <c r="AT53" i="1" s="1"/>
  <c r="D54" i="1"/>
  <c r="G54" i="1"/>
  <c r="J54" i="1"/>
  <c r="M54" i="1"/>
  <c r="P54" i="1"/>
  <c r="S54" i="1"/>
  <c r="V54" i="1"/>
  <c r="Y54" i="1"/>
  <c r="AB54" i="1"/>
  <c r="AE54" i="1"/>
  <c r="AH54" i="1"/>
  <c r="AK54" i="1"/>
  <c r="AN54" i="1"/>
  <c r="AQ54" i="1"/>
  <c r="AS54" i="1"/>
  <c r="AT54" i="1" s="1"/>
  <c r="D55" i="1"/>
  <c r="G55" i="1"/>
  <c r="J55" i="1"/>
  <c r="M55" i="1"/>
  <c r="P55" i="1"/>
  <c r="S55" i="1"/>
  <c r="V55" i="1"/>
  <c r="Y55" i="1"/>
  <c r="AB55" i="1"/>
  <c r="AE55" i="1"/>
  <c r="AH55" i="1"/>
  <c r="AK55" i="1"/>
  <c r="AN55" i="1"/>
  <c r="AQ55" i="1"/>
  <c r="AS55" i="1"/>
  <c r="AT55" i="1" s="1"/>
  <c r="D56" i="1"/>
  <c r="G56" i="1"/>
  <c r="J56" i="1"/>
  <c r="M56" i="1"/>
  <c r="P56" i="1"/>
  <c r="S56" i="1"/>
  <c r="V56" i="1"/>
  <c r="Y56" i="1"/>
  <c r="AB56" i="1"/>
  <c r="AE56" i="1"/>
  <c r="AH56" i="1"/>
  <c r="AK56" i="1"/>
  <c r="AN56" i="1"/>
  <c r="AQ56" i="1"/>
  <c r="AS56" i="1"/>
  <c r="AT56" i="1" s="1"/>
  <c r="AO13" i="1" l="1"/>
  <c r="H29" i="1"/>
  <c r="AR53" i="1"/>
  <c r="AR49" i="1"/>
  <c r="AR45" i="1"/>
  <c r="AR41" i="1"/>
  <c r="AR37" i="1"/>
  <c r="AR33" i="1"/>
  <c r="AR29" i="1"/>
  <c r="AR25" i="1"/>
  <c r="AR21" i="1"/>
  <c r="AR17" i="1"/>
  <c r="AR13" i="1"/>
  <c r="AR9" i="1"/>
  <c r="AR5" i="1"/>
  <c r="AO53" i="1"/>
  <c r="AO49" i="1"/>
  <c r="AO45" i="1"/>
  <c r="AO41" i="1"/>
  <c r="AO37" i="1"/>
  <c r="AO33" i="1"/>
  <c r="AO5" i="1"/>
  <c r="AL53" i="1"/>
  <c r="AL49" i="1"/>
  <c r="AL45" i="1"/>
  <c r="AL41" i="1"/>
  <c r="AL37" i="1"/>
  <c r="AL33" i="1"/>
  <c r="AL29" i="1"/>
  <c r="AL25" i="1"/>
  <c r="AL21" i="1"/>
  <c r="AL17" i="1"/>
  <c r="AL13" i="1"/>
  <c r="AL9" i="1"/>
  <c r="AL5" i="1"/>
  <c r="AI53" i="1"/>
  <c r="AI49" i="1"/>
  <c r="AI45" i="1"/>
  <c r="AI41" i="1"/>
  <c r="AI37" i="1"/>
  <c r="AI33" i="1"/>
  <c r="AI5" i="1"/>
  <c r="AF53" i="1"/>
  <c r="AF49" i="1"/>
  <c r="AF45" i="1"/>
  <c r="AF41" i="1"/>
  <c r="AF37" i="1"/>
  <c r="AF33" i="1"/>
  <c r="AF29" i="1"/>
  <c r="AF25" i="1"/>
  <c r="AF21" i="1"/>
  <c r="AF17" i="1"/>
  <c r="AF13" i="1"/>
  <c r="AF9" i="1"/>
  <c r="AF5" i="1"/>
  <c r="AC53" i="1"/>
  <c r="AC49" i="1"/>
  <c r="AC45" i="1"/>
  <c r="AC41" i="1"/>
  <c r="AC37" i="1"/>
  <c r="AC5" i="1"/>
  <c r="Z53" i="1"/>
  <c r="Z49" i="1"/>
  <c r="Z45" i="1"/>
  <c r="Z41" i="1"/>
  <c r="Z37" i="1"/>
  <c r="Z33" i="1"/>
  <c r="Z29" i="1"/>
  <c r="Z25" i="1"/>
  <c r="Z21" i="1"/>
  <c r="Z17" i="1"/>
  <c r="Z13" i="1"/>
  <c r="Z9" i="1"/>
  <c r="Z5" i="1"/>
  <c r="W53" i="1"/>
  <c r="W49" i="1"/>
  <c r="W45" i="1"/>
  <c r="W41" i="1"/>
  <c r="W37" i="1"/>
  <c r="W5" i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Q53" i="1"/>
  <c r="Q49" i="1"/>
  <c r="Q45" i="1"/>
  <c r="Q41" i="1"/>
  <c r="Q37" i="1"/>
  <c r="Q5" i="1"/>
  <c r="N53" i="1"/>
  <c r="N49" i="1"/>
  <c r="N45" i="1"/>
  <c r="N41" i="1"/>
  <c r="N37" i="1"/>
  <c r="N33" i="1"/>
  <c r="N29" i="1"/>
  <c r="N25" i="1"/>
  <c r="N21" i="1"/>
  <c r="N17" i="1"/>
  <c r="N13" i="1"/>
  <c r="N9" i="1"/>
  <c r="N5" i="1"/>
  <c r="K53" i="1"/>
  <c r="K49" i="1"/>
  <c r="K45" i="1"/>
  <c r="K41" i="1"/>
  <c r="K37" i="1"/>
  <c r="K5" i="1"/>
  <c r="H53" i="1"/>
  <c r="H49" i="1"/>
  <c r="H45" i="1"/>
  <c r="H41" i="1"/>
  <c r="H37" i="1"/>
  <c r="H33" i="1"/>
  <c r="H25" i="1"/>
  <c r="H21" i="1"/>
  <c r="H17" i="1"/>
  <c r="H13" i="1"/>
  <c r="H9" i="1"/>
  <c r="H5" i="1"/>
  <c r="E53" i="1"/>
  <c r="E49" i="1"/>
  <c r="E45" i="1"/>
  <c r="E41" i="1"/>
  <c r="E37" i="1"/>
  <c r="AC33" i="1"/>
  <c r="W33" i="1"/>
  <c r="Q33" i="1"/>
  <c r="K33" i="1"/>
  <c r="E33" i="1"/>
  <c r="AO29" i="1"/>
  <c r="AI29" i="1"/>
  <c r="AC29" i="1"/>
  <c r="W29" i="1"/>
  <c r="Q29" i="1"/>
  <c r="K29" i="1"/>
  <c r="E29" i="1"/>
  <c r="AO25" i="1"/>
  <c r="AI25" i="1"/>
  <c r="AC25" i="1"/>
  <c r="W25" i="1"/>
  <c r="Q25" i="1"/>
  <c r="K25" i="1"/>
  <c r="E25" i="1"/>
  <c r="AO21" i="1"/>
  <c r="AI21" i="1"/>
  <c r="AC21" i="1"/>
  <c r="W21" i="1"/>
  <c r="Q21" i="1"/>
  <c r="K21" i="1"/>
  <c r="E21" i="1"/>
  <c r="AO17" i="1"/>
  <c r="AI17" i="1"/>
  <c r="AC17" i="1"/>
  <c r="W17" i="1"/>
  <c r="Q17" i="1"/>
  <c r="K17" i="1"/>
  <c r="E17" i="1"/>
  <c r="AI13" i="1"/>
  <c r="AC13" i="1"/>
  <c r="W13" i="1"/>
  <c r="Q13" i="1"/>
  <c r="K13" i="1"/>
  <c r="E13" i="1"/>
  <c r="AO9" i="1"/>
  <c r="AI9" i="1"/>
  <c r="AC9" i="1"/>
  <c r="W9" i="1"/>
  <c r="Q9" i="1"/>
  <c r="K9" i="1"/>
  <c r="E9" i="1"/>
  <c r="AS3" i="1"/>
  <c r="Q3" i="3" l="1"/>
  <c r="Q16" i="3" l="1"/>
  <c r="Q5" i="3"/>
  <c r="Q6" i="3"/>
  <c r="Q7" i="3"/>
  <c r="Q8" i="3"/>
  <c r="Q10" i="3"/>
  <c r="Q11" i="3"/>
  <c r="Q12" i="3"/>
  <c r="Q13" i="3"/>
  <c r="Q14" i="3"/>
  <c r="Q15" i="3"/>
  <c r="Q4" i="3"/>
  <c r="P9" i="3"/>
  <c r="Q9" i="3" s="1"/>
  <c r="O9" i="3"/>
  <c r="N9" i="3"/>
  <c r="M9" i="3"/>
  <c r="L9" i="3"/>
  <c r="K9" i="3"/>
  <c r="J9" i="3"/>
  <c r="I9" i="3"/>
  <c r="H9" i="3"/>
  <c r="G9" i="3"/>
  <c r="F9" i="3"/>
  <c r="E9" i="3"/>
  <c r="D9" i="3"/>
  <c r="C9" i="3"/>
  <c r="O6" i="2" l="1"/>
  <c r="O7" i="2"/>
  <c r="P7" i="2" s="1"/>
  <c r="O8" i="2"/>
  <c r="O9" i="2"/>
  <c r="P9" i="2" s="1"/>
  <c r="O10" i="2"/>
  <c r="O11" i="2"/>
  <c r="O12" i="2"/>
  <c r="O13" i="2"/>
  <c r="P13" i="2" s="1"/>
  <c r="O14" i="2"/>
  <c r="O15" i="2"/>
  <c r="O16" i="2"/>
  <c r="O17" i="2"/>
  <c r="P17" i="2" s="1"/>
  <c r="O18" i="2"/>
  <c r="O19" i="2"/>
  <c r="O20" i="2"/>
  <c r="O21" i="2"/>
  <c r="P21" i="2" s="1"/>
  <c r="O22" i="2"/>
  <c r="O23" i="2"/>
  <c r="P23" i="2" s="1"/>
  <c r="O5" i="2"/>
  <c r="O3" i="2"/>
  <c r="L24" i="2"/>
  <c r="M24" i="2" s="1"/>
  <c r="I24" i="2"/>
  <c r="J24" i="2" s="1"/>
  <c r="F24" i="2"/>
  <c r="G24" i="2" s="1"/>
  <c r="C24" i="2"/>
  <c r="D24" i="2" s="1"/>
  <c r="M23" i="2"/>
  <c r="J23" i="2"/>
  <c r="G23" i="2"/>
  <c r="D23" i="2"/>
  <c r="P22" i="2"/>
  <c r="M22" i="2"/>
  <c r="J22" i="2"/>
  <c r="G22" i="2"/>
  <c r="D22" i="2"/>
  <c r="M21" i="2"/>
  <c r="J21" i="2"/>
  <c r="G21" i="2"/>
  <c r="D21" i="2"/>
  <c r="P20" i="2"/>
  <c r="M20" i="2"/>
  <c r="J20" i="2"/>
  <c r="G20" i="2"/>
  <c r="D20" i="2"/>
  <c r="E20" i="2" s="1"/>
  <c r="P19" i="2"/>
  <c r="M19" i="2"/>
  <c r="J19" i="2"/>
  <c r="G19" i="2"/>
  <c r="D19" i="2"/>
  <c r="P18" i="2"/>
  <c r="M18" i="2"/>
  <c r="J18" i="2"/>
  <c r="G18" i="2"/>
  <c r="D18" i="2"/>
  <c r="M17" i="2"/>
  <c r="J17" i="2"/>
  <c r="G17" i="2"/>
  <c r="D17" i="2"/>
  <c r="P16" i="2"/>
  <c r="M16" i="2"/>
  <c r="J16" i="2"/>
  <c r="G16" i="2"/>
  <c r="D16" i="2"/>
  <c r="E16" i="2" s="1"/>
  <c r="P15" i="2"/>
  <c r="M15" i="2"/>
  <c r="J15" i="2"/>
  <c r="G15" i="2"/>
  <c r="D15" i="2"/>
  <c r="P14" i="2"/>
  <c r="M14" i="2"/>
  <c r="J14" i="2"/>
  <c r="G14" i="2"/>
  <c r="D14" i="2"/>
  <c r="M13" i="2"/>
  <c r="J13" i="2"/>
  <c r="G13" i="2"/>
  <c r="D13" i="2"/>
  <c r="P12" i="2"/>
  <c r="M12" i="2"/>
  <c r="J12" i="2"/>
  <c r="G12" i="2"/>
  <c r="D12" i="2"/>
  <c r="P11" i="2"/>
  <c r="M11" i="2"/>
  <c r="J11" i="2"/>
  <c r="G11" i="2"/>
  <c r="D11" i="2"/>
  <c r="P10" i="2"/>
  <c r="M10" i="2"/>
  <c r="J10" i="2"/>
  <c r="G10" i="2"/>
  <c r="D10" i="2"/>
  <c r="M9" i="2"/>
  <c r="J9" i="2"/>
  <c r="G9" i="2"/>
  <c r="D9" i="2"/>
  <c r="P8" i="2"/>
  <c r="M8" i="2"/>
  <c r="J8" i="2"/>
  <c r="G8" i="2"/>
  <c r="D8" i="2"/>
  <c r="E8" i="2" s="1"/>
  <c r="M7" i="2"/>
  <c r="J7" i="2"/>
  <c r="G7" i="2"/>
  <c r="D7" i="2"/>
  <c r="P6" i="2"/>
  <c r="M6" i="2"/>
  <c r="J6" i="2"/>
  <c r="G6" i="2"/>
  <c r="D6" i="2"/>
  <c r="M5" i="2"/>
  <c r="J5" i="2"/>
  <c r="G5" i="2"/>
  <c r="D5" i="2"/>
  <c r="P5" i="2" l="1"/>
  <c r="O24" i="2"/>
  <c r="P24" i="2" s="1"/>
  <c r="K8" i="2"/>
  <c r="K16" i="2"/>
  <c r="K20" i="2"/>
  <c r="Q16" i="2"/>
  <c r="Q20" i="2"/>
  <c r="H8" i="2"/>
  <c r="H12" i="2"/>
  <c r="H16" i="2"/>
  <c r="H20" i="2"/>
  <c r="N8" i="2"/>
  <c r="N12" i="2"/>
  <c r="N16" i="2"/>
  <c r="N20" i="2"/>
  <c r="N5" i="2"/>
  <c r="K5" i="2"/>
  <c r="H5" i="2"/>
  <c r="E5" i="2"/>
  <c r="Q5" i="2"/>
  <c r="E12" i="2"/>
  <c r="K12" i="2"/>
  <c r="Q8" i="2"/>
  <c r="Q12" i="2"/>
  <c r="AU5" i="1" l="1"/>
  <c r="AU53" i="1"/>
  <c r="AU49" i="1"/>
  <c r="AU45" i="1"/>
  <c r="AU41" i="1"/>
  <c r="AU37" i="1"/>
  <c r="AU33" i="1"/>
  <c r="AU29" i="1"/>
  <c r="AU25" i="1"/>
  <c r="AU21" i="1"/>
  <c r="AU17" i="1"/>
  <c r="AU13" i="1"/>
  <c r="AU9" i="1"/>
</calcChain>
</file>

<file path=xl/sharedStrings.xml><?xml version="1.0" encoding="utf-8"?>
<sst xmlns="http://schemas.openxmlformats.org/spreadsheetml/2006/main" count="60" uniqueCount="49">
  <si>
    <t>Color</t>
  </si>
  <si>
    <t>Lote # 1A</t>
  </si>
  <si>
    <t>Lote # 1B</t>
  </si>
  <si>
    <t>Lote # 1C</t>
  </si>
  <si>
    <t>Lote # 2</t>
  </si>
  <si>
    <t>Lote # 3</t>
  </si>
  <si>
    <t>Lote # 4</t>
  </si>
  <si>
    <t>Lote # 5</t>
  </si>
  <si>
    <t>Lote # 6</t>
  </si>
  <si>
    <t>Lote # 7</t>
  </si>
  <si>
    <t>Lote # 8</t>
  </si>
  <si>
    <t>TOTAL</t>
  </si>
  <si>
    <t>ENFUNDE POR SECTORES DEL 2016</t>
  </si>
  <si>
    <t>Lote # A</t>
  </si>
  <si>
    <t>HECTAREAS SECTOR 1</t>
  </si>
  <si>
    <t>HECTAREAS SECTOR 2</t>
  </si>
  <si>
    <t>Lote # B</t>
  </si>
  <si>
    <t>Lote # C</t>
  </si>
  <si>
    <t>Lote # D</t>
  </si>
  <si>
    <t>Sem</t>
  </si>
  <si>
    <t>ENFUNDE POR SECTORES DEL 2017</t>
  </si>
  <si>
    <t>HECTAREAS SECTOR 2 2017</t>
  </si>
  <si>
    <t>1A</t>
  </si>
  <si>
    <t>1B</t>
  </si>
  <si>
    <t>1C</t>
  </si>
  <si>
    <t>A</t>
  </si>
  <si>
    <t>B</t>
  </si>
  <si>
    <t>C</t>
  </si>
  <si>
    <t>D</t>
  </si>
  <si>
    <t>ENFUNDE 2017</t>
  </si>
  <si>
    <t>SEM</t>
  </si>
  <si>
    <t>COLOR</t>
  </si>
  <si>
    <t>PROMED</t>
  </si>
  <si>
    <t>TOTAL CAJA DE LA SEMANA 1 A LA 13</t>
  </si>
  <si>
    <t>CAJAS</t>
  </si>
  <si>
    <t>931 PALLETS</t>
  </si>
  <si>
    <t>PROMEDIO CAJAS SEMANALES</t>
  </si>
  <si>
    <t>71,6 PALLETS</t>
  </si>
  <si>
    <t>HECTAREAJE EN PRODUCCION</t>
  </si>
  <si>
    <t>70 HECTA</t>
  </si>
  <si>
    <t>CANTIDAD DE AGUA LLUVIA EN MILIMETROS POR SEMANA AÑO 2017</t>
  </si>
  <si>
    <t>SEMANA</t>
  </si>
  <si>
    <t>L</t>
  </si>
  <si>
    <t>M</t>
  </si>
  <si>
    <t>J</t>
  </si>
  <si>
    <t>V</t>
  </si>
  <si>
    <t>S</t>
  </si>
  <si>
    <t>TOTAL/SEM</t>
  </si>
  <si>
    <t>PROM/SEM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</si>
</sst>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4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2" xfId="0" applyBorder="1"/>
    <xf numFmtId="0" fontId="0" fillId="9" borderId="0" xfId="0" applyFill="1"/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9" borderId="1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8" xfId="0" applyFont="1" applyBorder="1"/>
    <xf numFmtId="0" fontId="4" fillId="6" borderId="1" xfId="0" applyFont="1" applyFill="1" applyBorder="1"/>
    <xf numFmtId="0" fontId="0" fillId="9" borderId="5" xfId="0" applyFill="1" applyBorder="1" applyAlignment="1">
      <alignment horizontal="center"/>
    </xf>
    <xf numFmtId="0" fontId="0" fillId="0" borderId="9" xfId="0" applyBorder="1"/>
    <xf numFmtId="0" fontId="0" fillId="9" borderId="9" xfId="0" applyFill="1" applyBorder="1"/>
    <xf numFmtId="0" fontId="0" fillId="8" borderId="5" xfId="0" applyFill="1" applyBorder="1"/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ego/Documents/RECOBRO%20DE%20CINTAS%20POR%20LO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16">
          <cell r="BG16">
            <v>204</v>
          </cell>
        </row>
        <row r="17">
          <cell r="BG17">
            <v>156</v>
          </cell>
        </row>
        <row r="18">
          <cell r="BG18">
            <v>186</v>
          </cell>
        </row>
        <row r="19">
          <cell r="BG19">
            <v>228</v>
          </cell>
        </row>
        <row r="20">
          <cell r="BG20">
            <v>251</v>
          </cell>
        </row>
        <row r="21">
          <cell r="BG21">
            <v>292</v>
          </cell>
        </row>
        <row r="22">
          <cell r="BG22">
            <v>286</v>
          </cell>
        </row>
        <row r="23">
          <cell r="BG23">
            <v>245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1"/>
  <sheetViews>
    <sheetView tabSelected="1" zoomScale="90" zoomScaleNormal="90" workbookViewId="0">
      <selection activeCell="AR63" sqref="AR63"/>
    </sheetView>
  </sheetViews>
  <sheetFormatPr baseColWidth="10" defaultColWidth="9.140625" defaultRowHeight="15" x14ac:dyDescent="0.25"/>
  <cols>
    <col min="1" max="1" width="4.85546875" bestFit="1" customWidth="1"/>
    <col min="2" max="2" width="9.85546875" customWidth="1"/>
    <col min="3" max="3" width="6.7109375" customWidth="1"/>
    <col min="4" max="4" width="5.85546875" customWidth="1"/>
    <col min="5" max="5" width="5.28515625" customWidth="1"/>
    <col min="6" max="7" width="6.42578125" customWidth="1"/>
    <col min="8" max="8" width="5.5703125" customWidth="1"/>
    <col min="9" max="9" width="6.28515625" customWidth="1"/>
    <col min="10" max="10" width="6.5703125" customWidth="1"/>
    <col min="11" max="11" width="5.42578125" customWidth="1"/>
    <col min="12" max="12" width="6.42578125" customWidth="1"/>
    <col min="13" max="14" width="5.7109375" customWidth="1"/>
    <col min="15" max="15" width="6.7109375" customWidth="1"/>
    <col min="16" max="16" width="6.140625" customWidth="1"/>
    <col min="17" max="17" width="5.7109375" customWidth="1"/>
    <col min="18" max="18" width="6.85546875" customWidth="1"/>
    <col min="19" max="19" width="6.28515625" customWidth="1"/>
    <col min="20" max="20" width="5.85546875" customWidth="1"/>
    <col min="21" max="22" width="6.42578125" customWidth="1"/>
    <col min="23" max="23" width="5.7109375" customWidth="1"/>
    <col min="24" max="24" width="7.140625" customWidth="1"/>
    <col min="25" max="25" width="6.140625" customWidth="1"/>
    <col min="26" max="26" width="5.5703125" customWidth="1"/>
    <col min="27" max="27" width="6.42578125" customWidth="1"/>
    <col min="28" max="28" width="6.5703125" customWidth="1"/>
    <col min="29" max="29" width="5.7109375" customWidth="1"/>
    <col min="30" max="30" width="6.85546875" customWidth="1"/>
    <col min="31" max="31" width="6.42578125" customWidth="1"/>
    <col min="32" max="32" width="6.140625" customWidth="1"/>
    <col min="33" max="33" width="6.7109375" bestFit="1" customWidth="1"/>
    <col min="34" max="34" width="7.7109375" customWidth="1"/>
    <col min="35" max="35" width="6.140625" customWidth="1"/>
    <col min="36" max="36" width="6.42578125" customWidth="1"/>
    <col min="37" max="38" width="6.140625" customWidth="1"/>
    <col min="39" max="39" width="7.140625" customWidth="1"/>
    <col min="40" max="44" width="6.140625" customWidth="1"/>
    <col min="45" max="45" width="7.85546875" customWidth="1"/>
    <col min="46" max="46" width="6.42578125" customWidth="1"/>
    <col min="47" max="47" width="6" customWidth="1"/>
  </cols>
  <sheetData>
    <row r="1" spans="1:48" ht="26.25" x14ac:dyDescent="0.4">
      <c r="A1" s="37" t="s">
        <v>20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</row>
    <row r="2" spans="1:48" ht="21" x14ac:dyDescent="0.35">
      <c r="A2" s="40" t="s">
        <v>19</v>
      </c>
      <c r="B2" s="40" t="s">
        <v>0</v>
      </c>
      <c r="C2" s="49" t="s">
        <v>14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1"/>
      <c r="AG2" s="49" t="s">
        <v>15</v>
      </c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1"/>
      <c r="AS2" s="49"/>
      <c r="AT2" s="50"/>
      <c r="AU2" s="51"/>
    </row>
    <row r="3" spans="1:48" x14ac:dyDescent="0.25">
      <c r="A3" s="41"/>
      <c r="B3" s="41"/>
      <c r="C3" s="31">
        <v>5.09</v>
      </c>
      <c r="D3" s="32"/>
      <c r="E3" s="33"/>
      <c r="F3" s="31">
        <v>3.71</v>
      </c>
      <c r="G3" s="32"/>
      <c r="H3" s="33"/>
      <c r="I3" s="31">
        <v>3.36</v>
      </c>
      <c r="J3" s="32"/>
      <c r="K3" s="33"/>
      <c r="L3" s="31">
        <v>12.6</v>
      </c>
      <c r="M3" s="32"/>
      <c r="N3" s="33"/>
      <c r="O3" s="31">
        <v>9.6999999999999993</v>
      </c>
      <c r="P3" s="32"/>
      <c r="Q3" s="33"/>
      <c r="R3" s="31">
        <v>9</v>
      </c>
      <c r="S3" s="32"/>
      <c r="T3" s="33"/>
      <c r="U3" s="31">
        <v>6.6</v>
      </c>
      <c r="V3" s="32"/>
      <c r="W3" s="33"/>
      <c r="X3" s="31">
        <v>4.9000000000000004</v>
      </c>
      <c r="Y3" s="32"/>
      <c r="Z3" s="33"/>
      <c r="AA3" s="31">
        <v>2.7</v>
      </c>
      <c r="AB3" s="32"/>
      <c r="AC3" s="33"/>
      <c r="AD3" s="31">
        <v>3.1</v>
      </c>
      <c r="AE3" s="32"/>
      <c r="AF3" s="33"/>
      <c r="AG3" s="31">
        <v>13.27</v>
      </c>
      <c r="AH3" s="32"/>
      <c r="AI3" s="33"/>
      <c r="AJ3" s="31">
        <v>11.58</v>
      </c>
      <c r="AK3" s="32"/>
      <c r="AL3" s="33"/>
      <c r="AM3" s="31">
        <v>8.44</v>
      </c>
      <c r="AN3" s="32"/>
      <c r="AO3" s="33"/>
      <c r="AP3" s="31">
        <v>2.77</v>
      </c>
      <c r="AQ3" s="32"/>
      <c r="AR3" s="33"/>
      <c r="AS3" s="38">
        <f>AP3+AM3+AJ3+AG3+AD3+AA3+X3+U3+R3+O3+L3+I3+F3+C3</f>
        <v>96.82</v>
      </c>
      <c r="AT3" s="38"/>
      <c r="AU3" s="38"/>
    </row>
    <row r="4" spans="1:48" x14ac:dyDescent="0.25">
      <c r="A4" s="42"/>
      <c r="B4" s="42"/>
      <c r="C4" s="31" t="s">
        <v>1</v>
      </c>
      <c r="D4" s="32"/>
      <c r="E4" s="33"/>
      <c r="F4" s="31" t="s">
        <v>2</v>
      </c>
      <c r="G4" s="32"/>
      <c r="H4" s="33"/>
      <c r="I4" s="31" t="s">
        <v>3</v>
      </c>
      <c r="J4" s="32"/>
      <c r="K4" s="33"/>
      <c r="L4" s="31" t="s">
        <v>4</v>
      </c>
      <c r="M4" s="32"/>
      <c r="N4" s="33"/>
      <c r="O4" s="31" t="s">
        <v>5</v>
      </c>
      <c r="P4" s="32"/>
      <c r="Q4" s="33"/>
      <c r="R4" s="31" t="s">
        <v>6</v>
      </c>
      <c r="S4" s="32"/>
      <c r="T4" s="33"/>
      <c r="U4" s="31" t="s">
        <v>7</v>
      </c>
      <c r="V4" s="32"/>
      <c r="W4" s="33"/>
      <c r="X4" s="31" t="s">
        <v>8</v>
      </c>
      <c r="Y4" s="32"/>
      <c r="Z4" s="33"/>
      <c r="AA4" s="31" t="s">
        <v>9</v>
      </c>
      <c r="AB4" s="32"/>
      <c r="AC4" s="33"/>
      <c r="AD4" s="31" t="s">
        <v>10</v>
      </c>
      <c r="AE4" s="32"/>
      <c r="AF4" s="33"/>
      <c r="AG4" s="31" t="s">
        <v>13</v>
      </c>
      <c r="AH4" s="32"/>
      <c r="AI4" s="33"/>
      <c r="AJ4" s="31" t="s">
        <v>16</v>
      </c>
      <c r="AK4" s="32"/>
      <c r="AL4" s="33"/>
      <c r="AM4" s="31" t="s">
        <v>17</v>
      </c>
      <c r="AN4" s="32"/>
      <c r="AO4" s="33"/>
      <c r="AP4" s="31" t="s">
        <v>18</v>
      </c>
      <c r="AQ4" s="32"/>
      <c r="AR4" s="33"/>
      <c r="AS4" s="39" t="s">
        <v>11</v>
      </c>
      <c r="AT4" s="39"/>
      <c r="AU4" s="39"/>
    </row>
    <row r="5" spans="1:48" x14ac:dyDescent="0.25">
      <c r="A5" s="1">
        <v>1</v>
      </c>
      <c r="B5" s="22"/>
      <c r="C5" s="13">
        <v>234</v>
      </c>
      <c r="D5" s="13">
        <f>C5/C3</f>
        <v>45.972495088408643</v>
      </c>
      <c r="E5" s="34">
        <f>(D5+D6+D7+D8)/4</f>
        <v>54.223968565815326</v>
      </c>
      <c r="F5" s="13">
        <v>202</v>
      </c>
      <c r="G5" s="13">
        <f t="shared" ref="G5:G36" si="0">F5/3.71</f>
        <v>54.447439353099732</v>
      </c>
      <c r="H5" s="34">
        <f>(G5+G6+G7+G8)/4</f>
        <v>56.469002695417799</v>
      </c>
      <c r="I5" s="13">
        <v>166</v>
      </c>
      <c r="J5" s="13">
        <f t="shared" ref="J5:J36" si="1">I5/3.36</f>
        <v>49.404761904761905</v>
      </c>
      <c r="K5" s="34">
        <f>(J5+J6+J7+J8)/4</f>
        <v>42.1875</v>
      </c>
      <c r="L5" s="13">
        <v>774</v>
      </c>
      <c r="M5" s="13">
        <f t="shared" ref="M5:M36" si="2">L5/12.6</f>
        <v>61.428571428571431</v>
      </c>
      <c r="N5" s="34">
        <f>(M5+M6+M7+M8)/4</f>
        <v>52.876984126984127</v>
      </c>
      <c r="O5" s="13">
        <v>525</v>
      </c>
      <c r="P5" s="13">
        <f t="shared" ref="P5:P36" si="3">O5/9.7</f>
        <v>54.123711340206192</v>
      </c>
      <c r="Q5" s="34">
        <f>(P5+P6+P7+P8)/4</f>
        <v>47.603092783505154</v>
      </c>
      <c r="R5" s="13">
        <v>439</v>
      </c>
      <c r="S5" s="13">
        <f t="shared" ref="S5:S36" si="4">R5/9</f>
        <v>48.777777777777779</v>
      </c>
      <c r="T5" s="34">
        <f>(S5+S6+S7+S8)/4</f>
        <v>43.25</v>
      </c>
      <c r="U5" s="13">
        <v>323</v>
      </c>
      <c r="V5" s="13">
        <f t="shared" ref="V5:V36" si="5">U5/6.6</f>
        <v>48.939393939393945</v>
      </c>
      <c r="W5" s="34">
        <f>(V5+V6+V7+V8)/4</f>
        <v>44.20454545454546</v>
      </c>
      <c r="X5" s="13">
        <v>248</v>
      </c>
      <c r="Y5" s="13">
        <f t="shared" ref="Y5:Y16" si="6">X5/4.9</f>
        <v>50.612244897959179</v>
      </c>
      <c r="Z5" s="34">
        <f>(Y5+Y6+Y7+Y8)/4</f>
        <v>47.193877551020407</v>
      </c>
      <c r="AA5" s="13">
        <v>67</v>
      </c>
      <c r="AB5" s="13">
        <f t="shared" ref="AB5:AB36" si="7">AA5/2.7</f>
        <v>24.814814814814813</v>
      </c>
      <c r="AC5" s="46">
        <f>(AB5+AB6+AB7+AB8)/4</f>
        <v>29.25925925925926</v>
      </c>
      <c r="AD5" s="13">
        <v>108</v>
      </c>
      <c r="AE5" s="13">
        <f t="shared" ref="AE5:AE36" si="8">AD5/3.1</f>
        <v>34.838709677419352</v>
      </c>
      <c r="AF5" s="34">
        <f>(AE5+AE6+AE7+AE8)/4</f>
        <v>36.612903225806448</v>
      </c>
      <c r="AG5" s="13">
        <v>720</v>
      </c>
      <c r="AH5" s="13">
        <f t="shared" ref="AH5:AH36" si="9">AG5/13.27</f>
        <v>54.257724189902035</v>
      </c>
      <c r="AI5" s="34">
        <f>(AH5+AH6+AH7+AH8)/4</f>
        <v>45.158251695553886</v>
      </c>
      <c r="AJ5" s="13">
        <v>839</v>
      </c>
      <c r="AK5" s="13">
        <f>AJ5/11.58</f>
        <v>72.452504317789291</v>
      </c>
      <c r="AL5" s="34">
        <f>(AK5+AK6+AK7+AK8)/4</f>
        <v>55.073402417962001</v>
      </c>
      <c r="AM5" s="13">
        <v>460</v>
      </c>
      <c r="AN5" s="13">
        <f t="shared" ref="AN5:AN36" si="10">AM5/8.44</f>
        <v>54.502369668246452</v>
      </c>
      <c r="AO5" s="43">
        <f>(AN5+AN6+AN7+AN8)/4</f>
        <v>71.149289099526072</v>
      </c>
      <c r="AP5" s="13">
        <v>87</v>
      </c>
      <c r="AQ5" s="13">
        <f t="shared" ref="AQ5:AQ36" si="11">AP5/2.77</f>
        <v>31.407942238267147</v>
      </c>
      <c r="AR5" s="34">
        <f>(AQ5+AQ6+AQ7+AQ8)/4</f>
        <v>43.050541516245488</v>
      </c>
      <c r="AS5" s="13">
        <f t="shared" ref="AS5:AS16" si="12">AD5+AA5+X5+U5+R5+O5+L5+I5+F5+C5+AG5+AJ5+AM5+AP5</f>
        <v>5192</v>
      </c>
      <c r="AT5" s="13">
        <f t="shared" ref="AT5:AT36" si="13">AS5/96.82</f>
        <v>53.625284032224748</v>
      </c>
      <c r="AU5" s="43">
        <f>(AT5+AT6+AT7+AT8)/4</f>
        <v>49.74953521999587</v>
      </c>
      <c r="AV5" s="11"/>
    </row>
    <row r="6" spans="1:48" x14ac:dyDescent="0.25">
      <c r="A6" s="1">
        <v>2</v>
      </c>
      <c r="B6" s="9"/>
      <c r="C6" s="13">
        <v>268</v>
      </c>
      <c r="D6" s="13">
        <f>C6/C3</f>
        <v>52.652259332023576</v>
      </c>
      <c r="E6" s="35"/>
      <c r="F6" s="13">
        <v>194</v>
      </c>
      <c r="G6" s="13">
        <f t="shared" si="0"/>
        <v>52.291105121293803</v>
      </c>
      <c r="H6" s="35"/>
      <c r="I6" s="13">
        <v>111</v>
      </c>
      <c r="J6" s="13">
        <f t="shared" si="1"/>
        <v>33.035714285714285</v>
      </c>
      <c r="K6" s="35"/>
      <c r="L6" s="13">
        <v>610</v>
      </c>
      <c r="M6" s="13">
        <f t="shared" si="2"/>
        <v>48.412698412698411</v>
      </c>
      <c r="N6" s="35"/>
      <c r="O6" s="13">
        <v>430</v>
      </c>
      <c r="P6" s="13">
        <f t="shared" si="3"/>
        <v>44.329896907216501</v>
      </c>
      <c r="Q6" s="35"/>
      <c r="R6" s="13">
        <v>358</v>
      </c>
      <c r="S6" s="13">
        <f t="shared" si="4"/>
        <v>39.777777777777779</v>
      </c>
      <c r="T6" s="35"/>
      <c r="U6" s="13">
        <v>274</v>
      </c>
      <c r="V6" s="13">
        <f t="shared" si="5"/>
        <v>41.515151515151516</v>
      </c>
      <c r="W6" s="35"/>
      <c r="X6" s="13">
        <v>212</v>
      </c>
      <c r="Y6" s="13">
        <f t="shared" si="6"/>
        <v>43.265306122448976</v>
      </c>
      <c r="Z6" s="35"/>
      <c r="AA6" s="13">
        <v>77</v>
      </c>
      <c r="AB6" s="13">
        <f t="shared" si="7"/>
        <v>28.518518518518515</v>
      </c>
      <c r="AC6" s="47"/>
      <c r="AD6" s="13">
        <v>126</v>
      </c>
      <c r="AE6" s="13">
        <f t="shared" si="8"/>
        <v>40.645161290322577</v>
      </c>
      <c r="AF6" s="35"/>
      <c r="AG6" s="13">
        <v>639</v>
      </c>
      <c r="AH6" s="13">
        <f t="shared" si="9"/>
        <v>48.153730218538058</v>
      </c>
      <c r="AI6" s="35"/>
      <c r="AJ6" s="13">
        <v>594</v>
      </c>
      <c r="AK6" s="13">
        <f t="shared" ref="AK6:AK16" si="14">AJ6/11.58</f>
        <v>51.295336787564764</v>
      </c>
      <c r="AL6" s="35"/>
      <c r="AM6" s="13">
        <v>534</v>
      </c>
      <c r="AN6" s="13">
        <f t="shared" si="10"/>
        <v>63.270142180094787</v>
      </c>
      <c r="AO6" s="44"/>
      <c r="AP6" s="13">
        <v>113</v>
      </c>
      <c r="AQ6" s="13">
        <f t="shared" si="11"/>
        <v>40.794223826714799</v>
      </c>
      <c r="AR6" s="35"/>
      <c r="AS6" s="13">
        <f t="shared" si="12"/>
        <v>4540</v>
      </c>
      <c r="AT6" s="13">
        <f t="shared" si="13"/>
        <v>46.891138194587896</v>
      </c>
      <c r="AU6" s="44"/>
      <c r="AV6" s="11"/>
    </row>
    <row r="7" spans="1:48" x14ac:dyDescent="0.25">
      <c r="A7" s="1">
        <v>3</v>
      </c>
      <c r="B7" s="7"/>
      <c r="C7" s="13">
        <v>295</v>
      </c>
      <c r="D7" s="13">
        <f>C7/5.09</f>
        <v>57.956777996070727</v>
      </c>
      <c r="E7" s="35"/>
      <c r="F7" s="13">
        <v>239</v>
      </c>
      <c r="G7" s="13">
        <f t="shared" si="0"/>
        <v>64.42048517520216</v>
      </c>
      <c r="H7" s="35"/>
      <c r="I7" s="13">
        <v>135</v>
      </c>
      <c r="J7" s="13">
        <f t="shared" si="1"/>
        <v>40.178571428571431</v>
      </c>
      <c r="K7" s="35"/>
      <c r="L7" s="13">
        <v>711</v>
      </c>
      <c r="M7" s="13">
        <f t="shared" si="2"/>
        <v>56.428571428571431</v>
      </c>
      <c r="N7" s="35"/>
      <c r="O7" s="13">
        <v>445</v>
      </c>
      <c r="P7" s="13">
        <f t="shared" si="3"/>
        <v>45.876288659793815</v>
      </c>
      <c r="Q7" s="35"/>
      <c r="R7" s="13">
        <v>404</v>
      </c>
      <c r="S7" s="13">
        <f t="shared" si="4"/>
        <v>44.888888888888886</v>
      </c>
      <c r="T7" s="35"/>
      <c r="U7" s="13">
        <v>292</v>
      </c>
      <c r="V7" s="13">
        <f t="shared" si="5"/>
        <v>44.242424242424242</v>
      </c>
      <c r="W7" s="35"/>
      <c r="X7" s="13">
        <v>269</v>
      </c>
      <c r="Y7" s="13">
        <f t="shared" si="6"/>
        <v>54.897959183673464</v>
      </c>
      <c r="Z7" s="35"/>
      <c r="AA7" s="13">
        <v>84</v>
      </c>
      <c r="AB7" s="13">
        <f t="shared" si="7"/>
        <v>31.111111111111111</v>
      </c>
      <c r="AC7" s="47"/>
      <c r="AD7" s="13">
        <v>119</v>
      </c>
      <c r="AE7" s="13">
        <f t="shared" si="8"/>
        <v>38.387096774193544</v>
      </c>
      <c r="AF7" s="35"/>
      <c r="AG7" s="13">
        <v>578</v>
      </c>
      <c r="AH7" s="13">
        <f t="shared" si="9"/>
        <v>43.556895252449138</v>
      </c>
      <c r="AI7" s="35"/>
      <c r="AJ7" s="13">
        <v>598</v>
      </c>
      <c r="AK7" s="13">
        <f t="shared" si="14"/>
        <v>51.640759930915372</v>
      </c>
      <c r="AL7" s="35"/>
      <c r="AM7" s="13">
        <v>753</v>
      </c>
      <c r="AN7" s="13">
        <f t="shared" si="10"/>
        <v>89.218009478672997</v>
      </c>
      <c r="AO7" s="44"/>
      <c r="AP7" s="13">
        <v>155</v>
      </c>
      <c r="AQ7" s="13">
        <f t="shared" si="11"/>
        <v>55.95667870036101</v>
      </c>
      <c r="AR7" s="35"/>
      <c r="AS7" s="13">
        <f t="shared" si="12"/>
        <v>5077</v>
      </c>
      <c r="AT7" s="13">
        <f t="shared" si="13"/>
        <v>52.437512910555675</v>
      </c>
      <c r="AU7" s="44"/>
      <c r="AV7" s="11"/>
    </row>
    <row r="8" spans="1:48" x14ac:dyDescent="0.25">
      <c r="A8" s="1">
        <v>4</v>
      </c>
      <c r="B8" s="8"/>
      <c r="C8" s="13">
        <v>307</v>
      </c>
      <c r="D8" s="13">
        <f>C8/C3</f>
        <v>60.314341846758353</v>
      </c>
      <c r="E8" s="36"/>
      <c r="F8" s="13">
        <v>203</v>
      </c>
      <c r="G8" s="13">
        <f t="shared" si="0"/>
        <v>54.716981132075475</v>
      </c>
      <c r="H8" s="36"/>
      <c r="I8" s="13">
        <v>155</v>
      </c>
      <c r="J8" s="13">
        <f t="shared" si="1"/>
        <v>46.13095238095238</v>
      </c>
      <c r="K8" s="36"/>
      <c r="L8" s="13">
        <v>570</v>
      </c>
      <c r="M8" s="13">
        <f t="shared" si="2"/>
        <v>45.238095238095241</v>
      </c>
      <c r="N8" s="36"/>
      <c r="O8" s="13">
        <v>447</v>
      </c>
      <c r="P8" s="13">
        <f t="shared" si="3"/>
        <v>46.082474226804131</v>
      </c>
      <c r="Q8" s="36"/>
      <c r="R8" s="13">
        <v>356</v>
      </c>
      <c r="S8" s="13">
        <f t="shared" si="4"/>
        <v>39.555555555555557</v>
      </c>
      <c r="T8" s="36"/>
      <c r="U8" s="13">
        <v>278</v>
      </c>
      <c r="V8" s="13">
        <f t="shared" si="5"/>
        <v>42.121212121212125</v>
      </c>
      <c r="W8" s="36"/>
      <c r="X8" s="13">
        <v>196</v>
      </c>
      <c r="Y8" s="13">
        <f t="shared" si="6"/>
        <v>40</v>
      </c>
      <c r="Z8" s="36"/>
      <c r="AA8" s="13">
        <v>88</v>
      </c>
      <c r="AB8" s="13">
        <f t="shared" si="7"/>
        <v>32.592592592592588</v>
      </c>
      <c r="AC8" s="48"/>
      <c r="AD8" s="13">
        <v>101</v>
      </c>
      <c r="AE8" s="13">
        <f t="shared" si="8"/>
        <v>32.58064516129032</v>
      </c>
      <c r="AF8" s="36"/>
      <c r="AG8" s="13">
        <v>460</v>
      </c>
      <c r="AH8" s="13">
        <f t="shared" si="9"/>
        <v>34.6646571213263</v>
      </c>
      <c r="AI8" s="36"/>
      <c r="AJ8" s="13">
        <v>520</v>
      </c>
      <c r="AK8" s="13">
        <f t="shared" si="14"/>
        <v>44.905008635578582</v>
      </c>
      <c r="AL8" s="36"/>
      <c r="AM8" s="13">
        <v>655</v>
      </c>
      <c r="AN8" s="13">
        <f t="shared" si="10"/>
        <v>77.606635071090054</v>
      </c>
      <c r="AO8" s="45"/>
      <c r="AP8" s="13">
        <v>122</v>
      </c>
      <c r="AQ8" s="13">
        <f t="shared" si="11"/>
        <v>44.04332129963899</v>
      </c>
      <c r="AR8" s="36"/>
      <c r="AS8" s="13">
        <f t="shared" si="12"/>
        <v>4458</v>
      </c>
      <c r="AT8" s="13">
        <f t="shared" si="13"/>
        <v>46.044205742615162</v>
      </c>
      <c r="AU8" s="45"/>
      <c r="AV8" s="11"/>
    </row>
    <row r="9" spans="1:48" x14ac:dyDescent="0.25">
      <c r="A9" s="1">
        <v>5</v>
      </c>
      <c r="B9" s="2"/>
      <c r="C9" s="13">
        <v>240</v>
      </c>
      <c r="D9" s="13">
        <f t="shared" ref="D9:D40" si="15">C9/5.09</f>
        <v>47.151277013752456</v>
      </c>
      <c r="E9" s="34">
        <f>(D9+D10+D11+D12)/4</f>
        <v>47.200392927308442</v>
      </c>
      <c r="F9" s="13">
        <v>213</v>
      </c>
      <c r="G9" s="13">
        <f t="shared" si="0"/>
        <v>57.412398921832882</v>
      </c>
      <c r="H9" s="34">
        <f>(G9+G10+G11+G12)/4</f>
        <v>49.528301886792455</v>
      </c>
      <c r="I9" s="13">
        <v>152</v>
      </c>
      <c r="J9" s="13">
        <f t="shared" si="1"/>
        <v>45.238095238095241</v>
      </c>
      <c r="K9" s="34">
        <f>(J9+J10+J11+J12)/4</f>
        <v>43.601190476190474</v>
      </c>
      <c r="L9" s="13">
        <v>628</v>
      </c>
      <c r="M9" s="13">
        <f t="shared" si="2"/>
        <v>49.841269841269842</v>
      </c>
      <c r="N9" s="34">
        <f>(M9+M10+M11+M12)/4</f>
        <v>47.539682539682538</v>
      </c>
      <c r="O9" s="13">
        <v>459</v>
      </c>
      <c r="P9" s="13">
        <f t="shared" si="3"/>
        <v>47.319587628865982</v>
      </c>
      <c r="Q9" s="34">
        <f>(P9+P10+P11+P12)/4</f>
        <v>46.855670103092791</v>
      </c>
      <c r="R9" s="13">
        <v>414</v>
      </c>
      <c r="S9" s="13">
        <f t="shared" si="4"/>
        <v>46</v>
      </c>
      <c r="T9" s="34">
        <f>(S9+S10+S11+S12)/4</f>
        <v>44.861111111111107</v>
      </c>
      <c r="U9" s="13">
        <v>302</v>
      </c>
      <c r="V9" s="13">
        <f t="shared" si="5"/>
        <v>45.757575757575758</v>
      </c>
      <c r="W9" s="34">
        <f>(V9+V10+V11+V12)/4</f>
        <v>41.060606060606062</v>
      </c>
      <c r="X9" s="13">
        <v>199</v>
      </c>
      <c r="Y9" s="13">
        <f t="shared" si="6"/>
        <v>40.612244897959179</v>
      </c>
      <c r="Z9" s="34">
        <f>(Y9+Y10+Y11+Y12)/4</f>
        <v>41.989795918367349</v>
      </c>
      <c r="AA9" s="13">
        <v>95</v>
      </c>
      <c r="AB9" s="13">
        <f t="shared" si="7"/>
        <v>35.185185185185183</v>
      </c>
      <c r="AC9" s="34">
        <f>(AB9+AB10+AB11+AB12)/4</f>
        <v>33.888888888888886</v>
      </c>
      <c r="AD9" s="13">
        <v>132</v>
      </c>
      <c r="AE9" s="13">
        <f t="shared" si="8"/>
        <v>42.58064516129032</v>
      </c>
      <c r="AF9" s="34">
        <f>(AE9+AE10+AE11+AE12)/4</f>
        <v>35.322580645161288</v>
      </c>
      <c r="AG9" s="13">
        <v>394</v>
      </c>
      <c r="AH9" s="13">
        <f t="shared" si="9"/>
        <v>29.691032403918616</v>
      </c>
      <c r="AI9" s="46">
        <f>(AH9+AH10+AH11+AH12)/4</f>
        <v>24.736247174076865</v>
      </c>
      <c r="AJ9" s="13">
        <v>433</v>
      </c>
      <c r="AK9" s="13">
        <f t="shared" si="14"/>
        <v>37.392055267702936</v>
      </c>
      <c r="AL9" s="34">
        <f>(AK9+AK10+AK11+AK12)/4</f>
        <v>27.417962003454228</v>
      </c>
      <c r="AM9" s="13">
        <v>834</v>
      </c>
      <c r="AN9" s="13">
        <f t="shared" si="10"/>
        <v>98.815165876777257</v>
      </c>
      <c r="AO9" s="43">
        <f>(AN9+AN10+AN11+AN12)/4</f>
        <v>77.488151658767777</v>
      </c>
      <c r="AP9" s="13">
        <v>180</v>
      </c>
      <c r="AQ9" s="13">
        <f t="shared" si="11"/>
        <v>64.981949458483754</v>
      </c>
      <c r="AR9" s="34">
        <f>(AQ9+AQ10+AQ11+AQ12)/4</f>
        <v>58.122743682310471</v>
      </c>
      <c r="AS9" s="13">
        <f t="shared" si="12"/>
        <v>4675</v>
      </c>
      <c r="AT9" s="13">
        <f t="shared" si="13"/>
        <v>48.285478206982035</v>
      </c>
      <c r="AU9" s="43">
        <f>(AT9+AT10+AT11+AT12)/4</f>
        <v>43.030882049163395</v>
      </c>
      <c r="AV9" s="11"/>
    </row>
    <row r="10" spans="1:48" x14ac:dyDescent="0.25">
      <c r="A10" s="1">
        <v>6</v>
      </c>
      <c r="B10" s="3"/>
      <c r="C10" s="13">
        <v>268</v>
      </c>
      <c r="D10" s="13">
        <f t="shared" si="15"/>
        <v>52.652259332023576</v>
      </c>
      <c r="E10" s="35"/>
      <c r="F10" s="13">
        <v>176</v>
      </c>
      <c r="G10" s="13">
        <f t="shared" si="0"/>
        <v>47.439353099730461</v>
      </c>
      <c r="H10" s="35"/>
      <c r="I10" s="13">
        <v>155</v>
      </c>
      <c r="J10" s="13">
        <f t="shared" si="1"/>
        <v>46.13095238095238</v>
      </c>
      <c r="K10" s="35"/>
      <c r="L10" s="13">
        <v>657</v>
      </c>
      <c r="M10" s="13">
        <f t="shared" si="2"/>
        <v>52.142857142857146</v>
      </c>
      <c r="N10" s="35"/>
      <c r="O10" s="13">
        <v>469</v>
      </c>
      <c r="P10" s="13">
        <f t="shared" si="3"/>
        <v>48.350515463917532</v>
      </c>
      <c r="Q10" s="35"/>
      <c r="R10" s="13">
        <v>399</v>
      </c>
      <c r="S10" s="13">
        <f t="shared" si="4"/>
        <v>44.333333333333336</v>
      </c>
      <c r="T10" s="35"/>
      <c r="U10" s="13">
        <v>297</v>
      </c>
      <c r="V10" s="13">
        <f t="shared" si="5"/>
        <v>45</v>
      </c>
      <c r="W10" s="35"/>
      <c r="X10" s="13">
        <v>250</v>
      </c>
      <c r="Y10" s="13">
        <f t="shared" si="6"/>
        <v>51.020408163265301</v>
      </c>
      <c r="Z10" s="35"/>
      <c r="AA10" s="13">
        <v>81</v>
      </c>
      <c r="AB10" s="13">
        <f t="shared" si="7"/>
        <v>29.999999999999996</v>
      </c>
      <c r="AC10" s="35"/>
      <c r="AD10" s="13">
        <v>93</v>
      </c>
      <c r="AE10" s="13">
        <f t="shared" si="8"/>
        <v>30</v>
      </c>
      <c r="AF10" s="35"/>
      <c r="AG10" s="13">
        <v>305</v>
      </c>
      <c r="AH10" s="13">
        <f t="shared" si="9"/>
        <v>22.984174830444612</v>
      </c>
      <c r="AI10" s="47"/>
      <c r="AJ10" s="13">
        <v>297</v>
      </c>
      <c r="AK10" s="13">
        <f t="shared" si="14"/>
        <v>25.647668393782382</v>
      </c>
      <c r="AL10" s="35"/>
      <c r="AM10" s="13">
        <v>681</v>
      </c>
      <c r="AN10" s="13">
        <f t="shared" si="10"/>
        <v>80.687203791469202</v>
      </c>
      <c r="AO10" s="44"/>
      <c r="AP10" s="13">
        <v>157</v>
      </c>
      <c r="AQ10" s="13">
        <f t="shared" si="11"/>
        <v>56.678700361010833</v>
      </c>
      <c r="AR10" s="35"/>
      <c r="AS10" s="13">
        <f t="shared" si="12"/>
        <v>4285</v>
      </c>
      <c r="AT10" s="13">
        <f t="shared" si="13"/>
        <v>44.257384837843425</v>
      </c>
      <c r="AU10" s="44"/>
      <c r="AV10" s="11"/>
    </row>
    <row r="11" spans="1:48" x14ac:dyDescent="0.25">
      <c r="A11" s="1">
        <v>7</v>
      </c>
      <c r="B11" s="4"/>
      <c r="C11" s="13">
        <v>247</v>
      </c>
      <c r="D11" s="13">
        <f t="shared" si="15"/>
        <v>48.526522593320237</v>
      </c>
      <c r="E11" s="35"/>
      <c r="F11" s="13">
        <v>175</v>
      </c>
      <c r="G11" s="13">
        <f t="shared" si="0"/>
        <v>47.169811320754718</v>
      </c>
      <c r="H11" s="35"/>
      <c r="I11" s="13">
        <v>129</v>
      </c>
      <c r="J11" s="13">
        <f t="shared" si="1"/>
        <v>38.392857142857146</v>
      </c>
      <c r="K11" s="35"/>
      <c r="L11" s="13">
        <v>569</v>
      </c>
      <c r="M11" s="13">
        <f t="shared" si="2"/>
        <v>45.158730158730158</v>
      </c>
      <c r="N11" s="35"/>
      <c r="O11" s="13">
        <v>440</v>
      </c>
      <c r="P11" s="13">
        <f t="shared" si="3"/>
        <v>45.360824742268044</v>
      </c>
      <c r="Q11" s="35"/>
      <c r="R11" s="13">
        <v>418</v>
      </c>
      <c r="S11" s="13">
        <f t="shared" si="4"/>
        <v>46.444444444444443</v>
      </c>
      <c r="T11" s="35"/>
      <c r="U11" s="13">
        <v>228</v>
      </c>
      <c r="V11" s="13">
        <f t="shared" si="5"/>
        <v>34.545454545454547</v>
      </c>
      <c r="W11" s="35"/>
      <c r="X11" s="13">
        <v>213</v>
      </c>
      <c r="Y11" s="13">
        <f t="shared" si="6"/>
        <v>43.469387755102041</v>
      </c>
      <c r="Z11" s="35"/>
      <c r="AA11" s="13">
        <v>98</v>
      </c>
      <c r="AB11" s="13">
        <f t="shared" si="7"/>
        <v>36.296296296296291</v>
      </c>
      <c r="AC11" s="35"/>
      <c r="AD11" s="13">
        <v>121</v>
      </c>
      <c r="AE11" s="13">
        <f t="shared" si="8"/>
        <v>39.032258064516128</v>
      </c>
      <c r="AF11" s="35"/>
      <c r="AG11" s="13">
        <v>302</v>
      </c>
      <c r="AH11" s="13">
        <f t="shared" si="9"/>
        <v>22.758100979653353</v>
      </c>
      <c r="AI11" s="47"/>
      <c r="AJ11" s="13">
        <v>276</v>
      </c>
      <c r="AK11" s="13">
        <f t="shared" si="14"/>
        <v>23.834196891191709</v>
      </c>
      <c r="AL11" s="35"/>
      <c r="AM11" s="13">
        <v>564</v>
      </c>
      <c r="AN11" s="13">
        <f t="shared" si="10"/>
        <v>66.824644549763036</v>
      </c>
      <c r="AO11" s="44"/>
      <c r="AP11" s="13">
        <v>168</v>
      </c>
      <c r="AQ11" s="13">
        <f t="shared" si="11"/>
        <v>60.64981949458484</v>
      </c>
      <c r="AR11" s="35"/>
      <c r="AS11" s="13">
        <f t="shared" si="12"/>
        <v>3948</v>
      </c>
      <c r="AT11" s="13">
        <f t="shared" si="13"/>
        <v>40.776699029126213</v>
      </c>
      <c r="AU11" s="44"/>
      <c r="AV11" s="11"/>
    </row>
    <row r="12" spans="1:48" x14ac:dyDescent="0.25">
      <c r="A12" s="1">
        <v>8</v>
      </c>
      <c r="B12" s="5"/>
      <c r="C12" s="13">
        <v>206</v>
      </c>
      <c r="D12" s="13">
        <f t="shared" si="15"/>
        <v>40.471512770137522</v>
      </c>
      <c r="E12" s="36"/>
      <c r="F12" s="13">
        <v>171</v>
      </c>
      <c r="G12" s="13">
        <f t="shared" si="0"/>
        <v>46.091644204851754</v>
      </c>
      <c r="H12" s="36"/>
      <c r="I12" s="13">
        <v>150</v>
      </c>
      <c r="J12" s="13">
        <f t="shared" si="1"/>
        <v>44.642857142857146</v>
      </c>
      <c r="K12" s="36"/>
      <c r="L12" s="13">
        <v>542</v>
      </c>
      <c r="M12" s="13">
        <f t="shared" si="2"/>
        <v>43.015873015873019</v>
      </c>
      <c r="N12" s="36"/>
      <c r="O12" s="13">
        <v>450</v>
      </c>
      <c r="P12" s="13">
        <f t="shared" si="3"/>
        <v>46.391752577319593</v>
      </c>
      <c r="Q12" s="36"/>
      <c r="R12" s="13">
        <v>384</v>
      </c>
      <c r="S12" s="13">
        <f t="shared" si="4"/>
        <v>42.666666666666664</v>
      </c>
      <c r="T12" s="36"/>
      <c r="U12" s="13">
        <v>257</v>
      </c>
      <c r="V12" s="13">
        <f t="shared" si="5"/>
        <v>38.939393939393945</v>
      </c>
      <c r="W12" s="36"/>
      <c r="X12" s="13">
        <v>161</v>
      </c>
      <c r="Y12" s="13">
        <f t="shared" si="6"/>
        <v>32.857142857142854</v>
      </c>
      <c r="Z12" s="36"/>
      <c r="AA12" s="13">
        <v>92</v>
      </c>
      <c r="AB12" s="13">
        <f t="shared" si="7"/>
        <v>34.074074074074069</v>
      </c>
      <c r="AC12" s="36"/>
      <c r="AD12" s="13">
        <v>92</v>
      </c>
      <c r="AE12" s="13">
        <f t="shared" si="8"/>
        <v>29.677419354838708</v>
      </c>
      <c r="AF12" s="36"/>
      <c r="AG12" s="13">
        <v>312</v>
      </c>
      <c r="AH12" s="13">
        <f t="shared" si="9"/>
        <v>23.511680482290881</v>
      </c>
      <c r="AI12" s="48"/>
      <c r="AJ12" s="13">
        <v>264</v>
      </c>
      <c r="AK12" s="13">
        <f t="shared" si="14"/>
        <v>22.797927461139896</v>
      </c>
      <c r="AL12" s="36"/>
      <c r="AM12" s="13">
        <v>537</v>
      </c>
      <c r="AN12" s="13">
        <f t="shared" si="10"/>
        <v>63.625592417061618</v>
      </c>
      <c r="AO12" s="45"/>
      <c r="AP12" s="13">
        <v>139</v>
      </c>
      <c r="AQ12" s="13">
        <f t="shared" si="11"/>
        <v>50.180505415162457</v>
      </c>
      <c r="AR12" s="36"/>
      <c r="AS12" s="13">
        <f t="shared" si="12"/>
        <v>3757</v>
      </c>
      <c r="AT12" s="13">
        <f t="shared" si="13"/>
        <v>38.803966122701922</v>
      </c>
      <c r="AU12" s="45"/>
      <c r="AV12" s="11"/>
    </row>
    <row r="13" spans="1:48" x14ac:dyDescent="0.25">
      <c r="A13" s="1">
        <v>9</v>
      </c>
      <c r="B13" s="22"/>
      <c r="C13" s="13">
        <v>234</v>
      </c>
      <c r="D13" s="13">
        <f t="shared" si="15"/>
        <v>45.972495088408643</v>
      </c>
      <c r="E13" s="34">
        <f>(D13+D14+D15+D16)/4</f>
        <v>39.734774066797648</v>
      </c>
      <c r="F13" s="13">
        <v>165</v>
      </c>
      <c r="G13" s="13">
        <f t="shared" si="0"/>
        <v>44.474393530997304</v>
      </c>
      <c r="H13" s="34">
        <f>(G13+G14+G15+G16)/4</f>
        <v>41.846361185983824</v>
      </c>
      <c r="I13" s="13">
        <v>103</v>
      </c>
      <c r="J13" s="13">
        <f t="shared" si="1"/>
        <v>30.654761904761905</v>
      </c>
      <c r="K13" s="34">
        <f>(J13+J14+J15+J16)/4</f>
        <v>36.68154761904762</v>
      </c>
      <c r="L13" s="13">
        <v>588</v>
      </c>
      <c r="M13" s="13">
        <f t="shared" si="2"/>
        <v>46.666666666666671</v>
      </c>
      <c r="N13" s="34">
        <f>(M13+M14+M15+M16)/4</f>
        <v>37.996031746031747</v>
      </c>
      <c r="O13" s="13">
        <v>428</v>
      </c>
      <c r="P13" s="13">
        <f t="shared" si="3"/>
        <v>44.123711340206192</v>
      </c>
      <c r="Q13" s="34">
        <f>(P13+P14+P15+P16)/4</f>
        <v>41.134020618556704</v>
      </c>
      <c r="R13" s="13">
        <v>406</v>
      </c>
      <c r="S13" s="13">
        <f t="shared" si="4"/>
        <v>45.111111111111114</v>
      </c>
      <c r="T13" s="34">
        <f>(S13+S14+S15+S16)/4</f>
        <v>40.527777777777779</v>
      </c>
      <c r="U13" s="13">
        <v>282</v>
      </c>
      <c r="V13" s="13">
        <f t="shared" si="5"/>
        <v>42.727272727272727</v>
      </c>
      <c r="W13" s="34">
        <f>(V13+V14+V15+V16)/4</f>
        <v>36.704545454545453</v>
      </c>
      <c r="X13" s="13">
        <v>232</v>
      </c>
      <c r="Y13" s="13">
        <f t="shared" si="6"/>
        <v>47.346938775510203</v>
      </c>
      <c r="Z13" s="34">
        <f>(Y13+Y14+Y15+Y16)/4</f>
        <v>40.663265306122454</v>
      </c>
      <c r="AA13" s="13">
        <v>105</v>
      </c>
      <c r="AB13" s="13">
        <f t="shared" si="7"/>
        <v>38.888888888888886</v>
      </c>
      <c r="AC13" s="34">
        <f>(AB13+AB14+AB15+AB16)/4</f>
        <v>34.259259259259252</v>
      </c>
      <c r="AD13" s="13">
        <v>132</v>
      </c>
      <c r="AE13" s="13">
        <f t="shared" si="8"/>
        <v>42.58064516129032</v>
      </c>
      <c r="AF13" s="34">
        <f>(AE13+AE14+AE15+AE16)/4</f>
        <v>33.145161290322577</v>
      </c>
      <c r="AG13" s="13">
        <v>300</v>
      </c>
      <c r="AH13" s="13">
        <f t="shared" si="9"/>
        <v>22.607385079125848</v>
      </c>
      <c r="AI13" s="46">
        <f>(AH13+AH14+AH15+AH16)/4</f>
        <v>28.824415975885454</v>
      </c>
      <c r="AJ13" s="13">
        <v>216</v>
      </c>
      <c r="AK13" s="13">
        <f t="shared" si="14"/>
        <v>18.652849740932641</v>
      </c>
      <c r="AL13" s="34">
        <f>(AK13+AK14+AK15+AK16)/4</f>
        <v>19.063039723661483</v>
      </c>
      <c r="AM13" s="13">
        <v>581</v>
      </c>
      <c r="AN13" s="13">
        <f t="shared" si="10"/>
        <v>68.838862559241704</v>
      </c>
      <c r="AO13" s="43">
        <f>(AN13+AN14+AN15+AN16)/4</f>
        <v>57.908767772511851</v>
      </c>
      <c r="AP13" s="13">
        <v>155</v>
      </c>
      <c r="AQ13" s="13">
        <f t="shared" si="11"/>
        <v>55.95667870036101</v>
      </c>
      <c r="AR13" s="34">
        <f>(AQ13+AQ14+AQ15+AQ16)/4</f>
        <v>48.646209386281591</v>
      </c>
      <c r="AS13" s="13">
        <f t="shared" si="12"/>
        <v>3927</v>
      </c>
      <c r="AT13" s="13">
        <f t="shared" si="13"/>
        <v>40.559801693864905</v>
      </c>
      <c r="AU13" s="43">
        <f>(AT13+AT14+AT15+AT16)/4</f>
        <v>37.045548440404879</v>
      </c>
      <c r="AV13" s="11"/>
    </row>
    <row r="14" spans="1:48" x14ac:dyDescent="0.25">
      <c r="A14" s="1">
        <v>10</v>
      </c>
      <c r="B14" s="9"/>
      <c r="C14" s="13">
        <v>241</v>
      </c>
      <c r="D14" s="13">
        <f t="shared" si="15"/>
        <v>47.347740667976424</v>
      </c>
      <c r="E14" s="35"/>
      <c r="F14" s="13">
        <v>166</v>
      </c>
      <c r="G14" s="13">
        <f t="shared" si="0"/>
        <v>44.743935309973047</v>
      </c>
      <c r="H14" s="35"/>
      <c r="I14" s="13">
        <v>126</v>
      </c>
      <c r="J14" s="13">
        <f t="shared" si="1"/>
        <v>37.5</v>
      </c>
      <c r="K14" s="35"/>
      <c r="L14" s="13">
        <v>476</v>
      </c>
      <c r="M14" s="13">
        <f t="shared" si="2"/>
        <v>37.777777777777779</v>
      </c>
      <c r="N14" s="35"/>
      <c r="O14" s="13">
        <v>401</v>
      </c>
      <c r="P14" s="13">
        <f t="shared" si="3"/>
        <v>41.340206185567013</v>
      </c>
      <c r="Q14" s="35"/>
      <c r="R14" s="13">
        <v>338</v>
      </c>
      <c r="S14" s="13">
        <f t="shared" si="4"/>
        <v>37.555555555555557</v>
      </c>
      <c r="T14" s="35"/>
      <c r="U14" s="13">
        <v>224</v>
      </c>
      <c r="V14" s="13">
        <f t="shared" si="5"/>
        <v>33.939393939393938</v>
      </c>
      <c r="W14" s="35"/>
      <c r="X14" s="13">
        <v>174</v>
      </c>
      <c r="Y14" s="13">
        <f t="shared" si="6"/>
        <v>35.510204081632651</v>
      </c>
      <c r="Z14" s="35"/>
      <c r="AA14" s="13">
        <v>80</v>
      </c>
      <c r="AB14" s="13">
        <f t="shared" si="7"/>
        <v>29.629629629629626</v>
      </c>
      <c r="AC14" s="35"/>
      <c r="AD14" s="13">
        <v>107</v>
      </c>
      <c r="AE14" s="13">
        <f t="shared" si="8"/>
        <v>34.516129032258064</v>
      </c>
      <c r="AF14" s="35"/>
      <c r="AG14" s="13">
        <v>323</v>
      </c>
      <c r="AH14" s="13">
        <f t="shared" si="9"/>
        <v>24.340617935192164</v>
      </c>
      <c r="AI14" s="47"/>
      <c r="AJ14" s="13">
        <v>207</v>
      </c>
      <c r="AK14" s="13">
        <f t="shared" si="14"/>
        <v>17.875647668393782</v>
      </c>
      <c r="AL14" s="35"/>
      <c r="AM14" s="13">
        <v>471</v>
      </c>
      <c r="AN14" s="13">
        <f t="shared" si="10"/>
        <v>55.805687203791472</v>
      </c>
      <c r="AO14" s="44"/>
      <c r="AP14" s="13">
        <v>154</v>
      </c>
      <c r="AQ14" s="13">
        <f t="shared" si="11"/>
        <v>55.595667870036102</v>
      </c>
      <c r="AR14" s="35"/>
      <c r="AS14" s="13">
        <f t="shared" si="12"/>
        <v>3488</v>
      </c>
      <c r="AT14" s="13">
        <f t="shared" si="13"/>
        <v>36.025614542449908</v>
      </c>
      <c r="AU14" s="44"/>
      <c r="AV14" s="11"/>
    </row>
    <row r="15" spans="1:48" x14ac:dyDescent="0.25">
      <c r="A15" s="1">
        <v>11</v>
      </c>
      <c r="B15" s="7"/>
      <c r="C15" s="13">
        <v>132</v>
      </c>
      <c r="D15" s="13">
        <f t="shared" si="15"/>
        <v>25.93320235756385</v>
      </c>
      <c r="E15" s="35"/>
      <c r="F15" s="13">
        <v>139</v>
      </c>
      <c r="G15" s="13">
        <f t="shared" si="0"/>
        <v>37.466307277628033</v>
      </c>
      <c r="H15" s="35"/>
      <c r="I15" s="13">
        <v>124</v>
      </c>
      <c r="J15" s="13">
        <f t="shared" si="1"/>
        <v>36.904761904761905</v>
      </c>
      <c r="K15" s="35"/>
      <c r="L15" s="13">
        <v>427</v>
      </c>
      <c r="M15" s="13">
        <f t="shared" si="2"/>
        <v>33.888888888888893</v>
      </c>
      <c r="N15" s="35"/>
      <c r="O15" s="13">
        <v>396</v>
      </c>
      <c r="P15" s="13">
        <f t="shared" si="3"/>
        <v>40.824742268041241</v>
      </c>
      <c r="Q15" s="35"/>
      <c r="R15" s="13">
        <v>342</v>
      </c>
      <c r="S15" s="13">
        <f t="shared" si="4"/>
        <v>38</v>
      </c>
      <c r="T15" s="35"/>
      <c r="U15" s="13">
        <v>221</v>
      </c>
      <c r="V15" s="13">
        <f t="shared" si="5"/>
        <v>33.484848484848484</v>
      </c>
      <c r="W15" s="35"/>
      <c r="X15" s="13">
        <v>180</v>
      </c>
      <c r="Y15" s="13">
        <f t="shared" si="6"/>
        <v>36.734693877551017</v>
      </c>
      <c r="Z15" s="35"/>
      <c r="AA15" s="13">
        <v>100</v>
      </c>
      <c r="AB15" s="13">
        <f t="shared" si="7"/>
        <v>37.037037037037038</v>
      </c>
      <c r="AC15" s="35"/>
      <c r="AD15" s="13">
        <v>84</v>
      </c>
      <c r="AE15" s="13">
        <f t="shared" si="8"/>
        <v>27.096774193548388</v>
      </c>
      <c r="AF15" s="35"/>
      <c r="AG15" s="13">
        <v>393</v>
      </c>
      <c r="AH15" s="13">
        <f t="shared" si="9"/>
        <v>29.615674453654862</v>
      </c>
      <c r="AI15" s="47"/>
      <c r="AJ15" s="13">
        <v>190</v>
      </c>
      <c r="AK15" s="13">
        <f t="shared" si="14"/>
        <v>16.407599309153714</v>
      </c>
      <c r="AL15" s="35"/>
      <c r="AM15" s="13">
        <v>485</v>
      </c>
      <c r="AN15" s="13">
        <f t="shared" si="10"/>
        <v>57.464454976303323</v>
      </c>
      <c r="AO15" s="44"/>
      <c r="AP15" s="13">
        <v>136</v>
      </c>
      <c r="AQ15" s="13">
        <f t="shared" si="11"/>
        <v>49.097472924187727</v>
      </c>
      <c r="AR15" s="35"/>
      <c r="AS15" s="13">
        <f t="shared" si="12"/>
        <v>3349</v>
      </c>
      <c r="AT15" s="13">
        <f t="shared" si="13"/>
        <v>34.589960751910766</v>
      </c>
      <c r="AU15" s="44"/>
      <c r="AV15" s="11"/>
    </row>
    <row r="16" spans="1:48" x14ac:dyDescent="0.25">
      <c r="A16" s="1">
        <v>12</v>
      </c>
      <c r="B16" s="8"/>
      <c r="C16" s="13">
        <v>202</v>
      </c>
      <c r="D16" s="13">
        <f t="shared" si="15"/>
        <v>39.685658153241654</v>
      </c>
      <c r="E16" s="36"/>
      <c r="F16" s="13">
        <v>151</v>
      </c>
      <c r="G16" s="13">
        <f t="shared" si="0"/>
        <v>40.700808625336926</v>
      </c>
      <c r="H16" s="36"/>
      <c r="I16" s="13">
        <v>140</v>
      </c>
      <c r="J16" s="13">
        <f t="shared" si="1"/>
        <v>41.666666666666671</v>
      </c>
      <c r="K16" s="36"/>
      <c r="L16" s="13">
        <v>424</v>
      </c>
      <c r="M16" s="13">
        <f t="shared" si="2"/>
        <v>33.650793650793652</v>
      </c>
      <c r="N16" s="36"/>
      <c r="O16" s="13">
        <v>371</v>
      </c>
      <c r="P16" s="13">
        <f t="shared" si="3"/>
        <v>38.247422680412377</v>
      </c>
      <c r="Q16" s="36"/>
      <c r="R16" s="13">
        <v>373</v>
      </c>
      <c r="S16" s="13">
        <f t="shared" si="4"/>
        <v>41.444444444444443</v>
      </c>
      <c r="T16" s="36"/>
      <c r="U16" s="13">
        <v>242</v>
      </c>
      <c r="V16" s="13">
        <f t="shared" si="5"/>
        <v>36.666666666666671</v>
      </c>
      <c r="W16" s="36"/>
      <c r="X16" s="13">
        <v>211</v>
      </c>
      <c r="Y16" s="13">
        <f t="shared" si="6"/>
        <v>43.061224489795919</v>
      </c>
      <c r="Z16" s="36"/>
      <c r="AA16" s="13">
        <v>85</v>
      </c>
      <c r="AB16" s="13">
        <f t="shared" si="7"/>
        <v>31.481481481481481</v>
      </c>
      <c r="AC16" s="36"/>
      <c r="AD16" s="13">
        <v>88</v>
      </c>
      <c r="AE16" s="13">
        <f t="shared" si="8"/>
        <v>28.387096774193548</v>
      </c>
      <c r="AF16" s="36"/>
      <c r="AG16" s="13">
        <v>514</v>
      </c>
      <c r="AH16" s="13">
        <f t="shared" si="9"/>
        <v>38.733986435568951</v>
      </c>
      <c r="AI16" s="48"/>
      <c r="AJ16" s="13">
        <v>270</v>
      </c>
      <c r="AK16" s="13">
        <f t="shared" si="14"/>
        <v>23.316062176165804</v>
      </c>
      <c r="AL16" s="36"/>
      <c r="AM16" s="13">
        <v>418</v>
      </c>
      <c r="AN16" s="13">
        <f t="shared" si="10"/>
        <v>49.526066350710906</v>
      </c>
      <c r="AO16" s="45"/>
      <c r="AP16" s="13">
        <v>94</v>
      </c>
      <c r="AQ16" s="13">
        <f t="shared" si="11"/>
        <v>33.935018050541515</v>
      </c>
      <c r="AR16" s="36"/>
      <c r="AS16" s="13">
        <f t="shared" si="12"/>
        <v>3583</v>
      </c>
      <c r="AT16" s="13">
        <f t="shared" si="13"/>
        <v>37.006816773393929</v>
      </c>
      <c r="AU16" s="45"/>
      <c r="AV16" s="11"/>
    </row>
    <row r="17" spans="1:48" x14ac:dyDescent="0.25">
      <c r="A17" s="1">
        <v>13</v>
      </c>
      <c r="B17" s="2"/>
      <c r="C17" s="13">
        <v>174</v>
      </c>
      <c r="D17" s="13">
        <f t="shared" si="15"/>
        <v>34.184675834970534</v>
      </c>
      <c r="E17" s="34">
        <f>(D17+D18+D19+D20)/4</f>
        <v>41.110019646365416</v>
      </c>
      <c r="F17" s="13">
        <v>205</v>
      </c>
      <c r="G17" s="13">
        <f t="shared" si="0"/>
        <v>55.256064690026953</v>
      </c>
      <c r="H17" s="34">
        <f>(G17+G18+G19+G20)/4</f>
        <v>49.123989218328845</v>
      </c>
      <c r="I17" s="13">
        <v>150</v>
      </c>
      <c r="J17" s="13">
        <f t="shared" si="1"/>
        <v>44.642857142857146</v>
      </c>
      <c r="K17" s="34">
        <f>(J17+J18+J19+J20)/4</f>
        <v>42.708333333333329</v>
      </c>
      <c r="L17" s="13">
        <v>480</v>
      </c>
      <c r="M17" s="13">
        <f t="shared" si="2"/>
        <v>38.095238095238095</v>
      </c>
      <c r="N17" s="34">
        <f>(M17+M18+M19+M20)/4</f>
        <v>38.353174603174601</v>
      </c>
      <c r="O17" s="13">
        <v>376</v>
      </c>
      <c r="P17" s="13">
        <f t="shared" si="3"/>
        <v>38.762886597938149</v>
      </c>
      <c r="Q17" s="34">
        <f>(P17+P18+P19+P20)/4</f>
        <v>40.489690721649488</v>
      </c>
      <c r="R17" s="13">
        <v>342</v>
      </c>
      <c r="S17" s="13">
        <f t="shared" si="4"/>
        <v>38</v>
      </c>
      <c r="T17" s="34">
        <f>(S17+S18+S19+S20)/4</f>
        <v>38.805555555555557</v>
      </c>
      <c r="U17" s="13">
        <v>246</v>
      </c>
      <c r="V17" s="13">
        <f t="shared" si="5"/>
        <v>37.272727272727273</v>
      </c>
      <c r="W17" s="34">
        <f>(V17+V18+V19+V20)/4</f>
        <v>38.181818181818187</v>
      </c>
      <c r="X17" s="13">
        <v>204</v>
      </c>
      <c r="Y17" s="13">
        <f>[1]Hoja1!BG16/4.9</f>
        <v>41.632653061224488</v>
      </c>
      <c r="Z17" s="34">
        <f>(Y17+Y18+Y19+Y20)/4</f>
        <v>39.489795918367342</v>
      </c>
      <c r="AA17" s="13">
        <v>101</v>
      </c>
      <c r="AB17" s="13">
        <f t="shared" si="7"/>
        <v>37.407407407407405</v>
      </c>
      <c r="AC17" s="34">
        <f>(AB17+AB18+AB19+AB20)/4</f>
        <v>41.75925925925926</v>
      </c>
      <c r="AD17" s="13">
        <v>86</v>
      </c>
      <c r="AE17" s="13">
        <f t="shared" si="8"/>
        <v>27.741935483870968</v>
      </c>
      <c r="AF17" s="46">
        <f>(AE17+AE18+AE19+AE20)/4</f>
        <v>28.467741935483868</v>
      </c>
      <c r="AG17" s="13">
        <v>632</v>
      </c>
      <c r="AH17" s="13">
        <f t="shared" si="9"/>
        <v>47.626224566691789</v>
      </c>
      <c r="AI17" s="43">
        <f>(AH17+AH18+AH19+AH20)/4</f>
        <v>56.21703089675961</v>
      </c>
      <c r="AJ17" s="13">
        <v>291</v>
      </c>
      <c r="AK17" s="13">
        <f t="shared" ref="AK17:AK36" si="16">AJ17/11.58</f>
        <v>25.129533678756477</v>
      </c>
      <c r="AL17" s="34">
        <f>(AK17+AK18+AK19+AK20)/4</f>
        <v>34.693436960276337</v>
      </c>
      <c r="AM17" s="13">
        <v>393</v>
      </c>
      <c r="AN17" s="13">
        <f t="shared" si="10"/>
        <v>46.563981042654028</v>
      </c>
      <c r="AO17" s="34">
        <f>(AN17+AN18+AN19+AN20)/4</f>
        <v>43.779620853080566</v>
      </c>
      <c r="AP17" s="13">
        <v>104</v>
      </c>
      <c r="AQ17" s="13">
        <f t="shared" si="11"/>
        <v>37.545126353790614</v>
      </c>
      <c r="AR17" s="34">
        <f>(AQ17+AQ18+AQ19+AQ20)/4</f>
        <v>41.245487364620942</v>
      </c>
      <c r="AS17" s="13">
        <f>AD17+AA17+[1]Hoja1!BG16+U17+R17+O17+L17+I17+F17+C17+AG17+AJ17+AM17+AP17</f>
        <v>3784</v>
      </c>
      <c r="AT17" s="13">
        <f t="shared" si="13"/>
        <v>39.082834125180753</v>
      </c>
      <c r="AU17" s="43">
        <f>(AT17+AT18+AT19+AT20)/4</f>
        <v>41.708841148523035</v>
      </c>
      <c r="AV17" s="11"/>
    </row>
    <row r="18" spans="1:48" x14ac:dyDescent="0.25">
      <c r="A18" s="1">
        <v>14</v>
      </c>
      <c r="B18" s="3"/>
      <c r="C18" s="13">
        <v>215</v>
      </c>
      <c r="D18" s="13">
        <f t="shared" si="15"/>
        <v>42.239685658153242</v>
      </c>
      <c r="E18" s="35"/>
      <c r="F18" s="13">
        <v>168</v>
      </c>
      <c r="G18" s="13">
        <f t="shared" si="0"/>
        <v>45.283018867924525</v>
      </c>
      <c r="H18" s="35"/>
      <c r="I18" s="13">
        <v>155</v>
      </c>
      <c r="J18" s="13">
        <f t="shared" si="1"/>
        <v>46.13095238095238</v>
      </c>
      <c r="K18" s="35"/>
      <c r="L18" s="13">
        <v>346</v>
      </c>
      <c r="M18" s="13">
        <f t="shared" si="2"/>
        <v>27.460317460317462</v>
      </c>
      <c r="N18" s="35"/>
      <c r="O18" s="13">
        <v>373</v>
      </c>
      <c r="P18" s="13">
        <f t="shared" si="3"/>
        <v>38.453608247422686</v>
      </c>
      <c r="Q18" s="35"/>
      <c r="R18" s="13">
        <v>325</v>
      </c>
      <c r="S18" s="13">
        <f t="shared" si="4"/>
        <v>36.111111111111114</v>
      </c>
      <c r="T18" s="35"/>
      <c r="U18" s="13">
        <v>262</v>
      </c>
      <c r="V18" s="13">
        <f t="shared" si="5"/>
        <v>39.696969696969703</v>
      </c>
      <c r="W18" s="35"/>
      <c r="X18" s="13">
        <v>156</v>
      </c>
      <c r="Y18" s="13">
        <f>[1]Hoja1!BG17/4.9</f>
        <v>31.836734693877549</v>
      </c>
      <c r="Z18" s="35"/>
      <c r="AA18" s="13">
        <v>99</v>
      </c>
      <c r="AB18" s="13">
        <f t="shared" si="7"/>
        <v>36.666666666666664</v>
      </c>
      <c r="AC18" s="35"/>
      <c r="AD18" s="13">
        <v>96</v>
      </c>
      <c r="AE18" s="13">
        <f t="shared" si="8"/>
        <v>30.967741935483868</v>
      </c>
      <c r="AF18" s="47"/>
      <c r="AG18" s="13">
        <v>601</v>
      </c>
      <c r="AH18" s="13">
        <f t="shared" si="9"/>
        <v>45.290128108515447</v>
      </c>
      <c r="AI18" s="44"/>
      <c r="AJ18" s="13">
        <v>343</v>
      </c>
      <c r="AK18" s="13">
        <f t="shared" si="16"/>
        <v>29.620034542314336</v>
      </c>
      <c r="AL18" s="35"/>
      <c r="AM18" s="13">
        <v>353</v>
      </c>
      <c r="AN18" s="13">
        <f t="shared" si="10"/>
        <v>41.824644549763036</v>
      </c>
      <c r="AO18" s="35"/>
      <c r="AP18" s="13">
        <v>143</v>
      </c>
      <c r="AQ18" s="13">
        <f t="shared" si="11"/>
        <v>51.624548736462096</v>
      </c>
      <c r="AR18" s="35"/>
      <c r="AS18" s="13">
        <f>AD18+AA18+[1]Hoja1!BG17+U18+R18+O18+L18+I18+F18+C18+AG18+AJ18+AM18+AP18</f>
        <v>3635</v>
      </c>
      <c r="AT18" s="13">
        <f t="shared" si="13"/>
        <v>37.543895889279078</v>
      </c>
      <c r="AU18" s="44"/>
      <c r="AV18" s="11"/>
    </row>
    <row r="19" spans="1:48" x14ac:dyDescent="0.25">
      <c r="A19" s="1">
        <v>15</v>
      </c>
      <c r="B19" s="4"/>
      <c r="C19" s="13">
        <v>207</v>
      </c>
      <c r="D19" s="13">
        <f t="shared" si="15"/>
        <v>40.667976424361491</v>
      </c>
      <c r="E19" s="35"/>
      <c r="F19" s="13">
        <v>199</v>
      </c>
      <c r="G19" s="13">
        <f t="shared" si="0"/>
        <v>53.63881401617251</v>
      </c>
      <c r="H19" s="35"/>
      <c r="I19" s="13">
        <v>131</v>
      </c>
      <c r="J19" s="13">
        <f t="shared" si="1"/>
        <v>38.988095238095241</v>
      </c>
      <c r="K19" s="35"/>
      <c r="L19" s="13">
        <v>557</v>
      </c>
      <c r="M19" s="13">
        <f t="shared" si="2"/>
        <v>44.206349206349209</v>
      </c>
      <c r="N19" s="35"/>
      <c r="O19" s="13">
        <v>445</v>
      </c>
      <c r="P19" s="13">
        <f t="shared" si="3"/>
        <v>45.876288659793815</v>
      </c>
      <c r="Q19" s="35"/>
      <c r="R19" s="13">
        <v>355</v>
      </c>
      <c r="S19" s="13">
        <f t="shared" si="4"/>
        <v>39.444444444444443</v>
      </c>
      <c r="T19" s="35"/>
      <c r="U19" s="13">
        <v>235</v>
      </c>
      <c r="V19" s="13">
        <f t="shared" si="5"/>
        <v>35.606060606060609</v>
      </c>
      <c r="W19" s="35"/>
      <c r="X19" s="13">
        <v>186</v>
      </c>
      <c r="Y19" s="13">
        <f>[1]Hoja1!BG18/4.9</f>
        <v>37.959183673469383</v>
      </c>
      <c r="Z19" s="35"/>
      <c r="AA19" s="13">
        <v>120</v>
      </c>
      <c r="AB19" s="13">
        <f t="shared" si="7"/>
        <v>44.444444444444443</v>
      </c>
      <c r="AC19" s="35"/>
      <c r="AD19" s="13">
        <v>76</v>
      </c>
      <c r="AE19" s="13">
        <f t="shared" si="8"/>
        <v>24.516129032258064</v>
      </c>
      <c r="AF19" s="47"/>
      <c r="AG19" s="13">
        <v>780</v>
      </c>
      <c r="AH19" s="13">
        <f t="shared" si="9"/>
        <v>58.779201205727205</v>
      </c>
      <c r="AI19" s="44"/>
      <c r="AJ19" s="13">
        <v>433</v>
      </c>
      <c r="AK19" s="13">
        <f t="shared" si="16"/>
        <v>37.392055267702936</v>
      </c>
      <c r="AL19" s="35"/>
      <c r="AM19" s="13">
        <v>416</v>
      </c>
      <c r="AN19" s="13">
        <f t="shared" si="10"/>
        <v>49.289099526066352</v>
      </c>
      <c r="AO19" s="35"/>
      <c r="AP19" s="13">
        <v>110</v>
      </c>
      <c r="AQ19" s="13">
        <f t="shared" si="11"/>
        <v>39.711191335740075</v>
      </c>
      <c r="AR19" s="35"/>
      <c r="AS19" s="13">
        <f>AD19+AA19+[1]Hoja1!BG18+U19+R19+O19+L19+I19+F19+C19+AG19+AJ19+AM19+AP19</f>
        <v>4250</v>
      </c>
      <c r="AT19" s="13">
        <f t="shared" si="13"/>
        <v>43.895889279074574</v>
      </c>
      <c r="AU19" s="44"/>
      <c r="AV19" s="11"/>
    </row>
    <row r="20" spans="1:48" x14ac:dyDescent="0.25">
      <c r="A20" s="1">
        <v>16</v>
      </c>
      <c r="B20" s="5"/>
      <c r="C20" s="13">
        <v>241</v>
      </c>
      <c r="D20" s="13">
        <f t="shared" si="15"/>
        <v>47.347740667976424</v>
      </c>
      <c r="E20" s="36"/>
      <c r="F20" s="13">
        <v>157</v>
      </c>
      <c r="G20" s="13">
        <f t="shared" si="0"/>
        <v>42.318059299191376</v>
      </c>
      <c r="H20" s="36"/>
      <c r="I20" s="13">
        <v>138</v>
      </c>
      <c r="J20" s="13">
        <f t="shared" si="1"/>
        <v>41.071428571428569</v>
      </c>
      <c r="K20" s="36"/>
      <c r="L20" s="13">
        <v>550</v>
      </c>
      <c r="M20" s="13">
        <f t="shared" si="2"/>
        <v>43.650793650793652</v>
      </c>
      <c r="N20" s="36"/>
      <c r="O20" s="13">
        <v>377</v>
      </c>
      <c r="P20" s="13">
        <f t="shared" si="3"/>
        <v>38.865979381443303</v>
      </c>
      <c r="Q20" s="36"/>
      <c r="R20" s="13">
        <v>375</v>
      </c>
      <c r="S20" s="13">
        <f t="shared" si="4"/>
        <v>41.666666666666664</v>
      </c>
      <c r="T20" s="36"/>
      <c r="U20" s="13">
        <v>265</v>
      </c>
      <c r="V20" s="13">
        <f t="shared" si="5"/>
        <v>40.151515151515156</v>
      </c>
      <c r="W20" s="36"/>
      <c r="X20" s="13">
        <v>228</v>
      </c>
      <c r="Y20" s="13">
        <f>[1]Hoja1!BG19/4.9</f>
        <v>46.530612244897959</v>
      </c>
      <c r="Z20" s="36"/>
      <c r="AA20" s="13">
        <v>131</v>
      </c>
      <c r="AB20" s="13">
        <f t="shared" si="7"/>
        <v>48.518518518518512</v>
      </c>
      <c r="AC20" s="36"/>
      <c r="AD20" s="13">
        <v>95</v>
      </c>
      <c r="AE20" s="13">
        <f t="shared" si="8"/>
        <v>30.64516129032258</v>
      </c>
      <c r="AF20" s="48"/>
      <c r="AG20" s="13">
        <v>971</v>
      </c>
      <c r="AH20" s="13">
        <f t="shared" si="9"/>
        <v>73.172569706103999</v>
      </c>
      <c r="AI20" s="45"/>
      <c r="AJ20" s="13">
        <v>540</v>
      </c>
      <c r="AK20" s="13">
        <f t="shared" si="16"/>
        <v>46.632124352331608</v>
      </c>
      <c r="AL20" s="36"/>
      <c r="AM20" s="13">
        <v>316</v>
      </c>
      <c r="AN20" s="13">
        <f t="shared" si="10"/>
        <v>37.440758293838861</v>
      </c>
      <c r="AO20" s="36"/>
      <c r="AP20" s="13">
        <v>100</v>
      </c>
      <c r="AQ20" s="13">
        <f t="shared" si="11"/>
        <v>36.101083032490976</v>
      </c>
      <c r="AR20" s="36"/>
      <c r="AS20" s="13">
        <f>AD20+AA20+[1]Hoja1!BG19+U20+R20+O20+L20+I20+F20+C20+AG20+AJ20+AM20+AP20</f>
        <v>4484</v>
      </c>
      <c r="AT20" s="13">
        <f t="shared" si="13"/>
        <v>46.312745300557737</v>
      </c>
      <c r="AU20" s="45"/>
      <c r="AV20" s="11"/>
    </row>
    <row r="21" spans="1:48" x14ac:dyDescent="0.25">
      <c r="A21" s="1">
        <v>17</v>
      </c>
      <c r="B21" s="22"/>
      <c r="C21" s="13">
        <v>200</v>
      </c>
      <c r="D21" s="13">
        <f t="shared" si="15"/>
        <v>39.292730844793716</v>
      </c>
      <c r="E21" s="34">
        <f>(D21+D22+D23+D24)/4</f>
        <v>49.607072691552062</v>
      </c>
      <c r="F21" s="13">
        <v>202</v>
      </c>
      <c r="G21" s="13">
        <f t="shared" si="0"/>
        <v>54.447439353099732</v>
      </c>
      <c r="H21" s="34">
        <f>(G21+G22+G23+G24)/4</f>
        <v>57.479784366576816</v>
      </c>
      <c r="I21" s="13">
        <v>177</v>
      </c>
      <c r="J21" s="13">
        <f t="shared" si="1"/>
        <v>52.678571428571431</v>
      </c>
      <c r="K21" s="34">
        <f>(J21+J22+J23+J24)/4</f>
        <v>54.166666666666664</v>
      </c>
      <c r="L21" s="13">
        <v>575</v>
      </c>
      <c r="M21" s="13">
        <f t="shared" si="2"/>
        <v>45.634920634920633</v>
      </c>
      <c r="N21" s="34">
        <f>(M21+M22+M23+M24)/4</f>
        <v>49.94047619047619</v>
      </c>
      <c r="O21" s="13">
        <v>475</v>
      </c>
      <c r="P21" s="13">
        <f t="shared" si="3"/>
        <v>48.969072164948457</v>
      </c>
      <c r="Q21" s="34">
        <f>(P21+P22+P23+P24)/4</f>
        <v>52.654639175257735</v>
      </c>
      <c r="R21" s="13">
        <v>412</v>
      </c>
      <c r="S21" s="13">
        <f t="shared" si="4"/>
        <v>45.777777777777779</v>
      </c>
      <c r="T21" s="34">
        <f>(S21+S22+S23+S24)/4</f>
        <v>48.722222222222229</v>
      </c>
      <c r="U21" s="13">
        <v>332</v>
      </c>
      <c r="V21" s="13">
        <f t="shared" si="5"/>
        <v>50.303030303030305</v>
      </c>
      <c r="W21" s="34">
        <f>(V21+V22+V23+V24)/4</f>
        <v>48.522727272727273</v>
      </c>
      <c r="X21" s="13">
        <v>251</v>
      </c>
      <c r="Y21" s="13">
        <f>[1]Hoja1!BG20/4.9</f>
        <v>51.224489795918366</v>
      </c>
      <c r="Z21" s="34">
        <f>(Y21+Y22+Y23+Y24)/4</f>
        <v>54.795918367346935</v>
      </c>
      <c r="AA21" s="13">
        <v>105</v>
      </c>
      <c r="AB21" s="13">
        <f t="shared" si="7"/>
        <v>38.888888888888886</v>
      </c>
      <c r="AC21" s="34">
        <f>(AB21+AB22+AB23+AB24)/4</f>
        <v>55.740740740740733</v>
      </c>
      <c r="AD21" s="13">
        <v>83</v>
      </c>
      <c r="AE21" s="13">
        <f t="shared" si="8"/>
        <v>26.774193548387096</v>
      </c>
      <c r="AF21" s="46">
        <f>(AE21+AE22+AE23+AE24)/4</f>
        <v>28.951612903225801</v>
      </c>
      <c r="AG21" s="13">
        <v>1108</v>
      </c>
      <c r="AH21" s="13">
        <f t="shared" si="9"/>
        <v>83.496608892238129</v>
      </c>
      <c r="AI21" s="43">
        <f>(AH21+AH22+AH23+AH24)/4</f>
        <v>79.314242652599859</v>
      </c>
      <c r="AJ21" s="13">
        <v>747</v>
      </c>
      <c r="AK21" s="13">
        <f t="shared" si="16"/>
        <v>64.507772020725383</v>
      </c>
      <c r="AL21" s="34">
        <f>(AK21+AK22+AK23+AK24)/4</f>
        <v>65.39291882556131</v>
      </c>
      <c r="AM21" s="13">
        <v>357</v>
      </c>
      <c r="AN21" s="13">
        <f t="shared" si="10"/>
        <v>42.298578199052137</v>
      </c>
      <c r="AO21" s="34">
        <f>(AN21+AN22+AN23+AN24)/4</f>
        <v>35.93009478672986</v>
      </c>
      <c r="AP21" s="13">
        <v>81</v>
      </c>
      <c r="AQ21" s="13">
        <f t="shared" si="11"/>
        <v>29.241877256317689</v>
      </c>
      <c r="AR21" s="34">
        <f>(AQ21+AQ22+AQ23+AQ24)/4</f>
        <v>26.08303249097473</v>
      </c>
      <c r="AS21" s="13">
        <f>AD21+AA21+[1]Hoja1!BG20+U21+R21+O21+L21+I21+F21+C21+AG21+AJ21+AM21+AP21</f>
        <v>5105</v>
      </c>
      <c r="AT21" s="13">
        <f t="shared" si="13"/>
        <v>52.726709357570755</v>
      </c>
      <c r="AU21" s="43">
        <f>(AT21+AT22+AT23+AT24)/4</f>
        <v>54.126213592233015</v>
      </c>
      <c r="AV21" s="11"/>
    </row>
    <row r="22" spans="1:48" x14ac:dyDescent="0.25">
      <c r="A22" s="1">
        <v>18</v>
      </c>
      <c r="B22" s="9"/>
      <c r="C22" s="13">
        <v>292</v>
      </c>
      <c r="D22" s="13">
        <f t="shared" si="15"/>
        <v>57.367387033398821</v>
      </c>
      <c r="E22" s="35"/>
      <c r="F22" s="13">
        <v>206</v>
      </c>
      <c r="G22" s="13">
        <f t="shared" si="0"/>
        <v>55.525606469002696</v>
      </c>
      <c r="H22" s="35"/>
      <c r="I22" s="13">
        <v>187</v>
      </c>
      <c r="J22" s="13">
        <f t="shared" si="1"/>
        <v>55.654761904761905</v>
      </c>
      <c r="K22" s="35"/>
      <c r="L22" s="13">
        <v>633</v>
      </c>
      <c r="M22" s="13">
        <f t="shared" si="2"/>
        <v>50.238095238095241</v>
      </c>
      <c r="N22" s="35"/>
      <c r="O22" s="13">
        <v>498</v>
      </c>
      <c r="P22" s="13">
        <f t="shared" si="3"/>
        <v>51.340206185567013</v>
      </c>
      <c r="Q22" s="35"/>
      <c r="R22" s="13">
        <v>436</v>
      </c>
      <c r="S22" s="13">
        <f t="shared" si="4"/>
        <v>48.444444444444443</v>
      </c>
      <c r="T22" s="35"/>
      <c r="U22" s="13">
        <v>257</v>
      </c>
      <c r="V22" s="13">
        <f t="shared" si="5"/>
        <v>38.939393939393945</v>
      </c>
      <c r="W22" s="35"/>
      <c r="X22" s="13">
        <v>292</v>
      </c>
      <c r="Y22" s="13">
        <f>[1]Hoja1!BG21/4.9</f>
        <v>59.591836734693871</v>
      </c>
      <c r="Z22" s="35"/>
      <c r="AA22" s="13">
        <v>199</v>
      </c>
      <c r="AB22" s="13">
        <f t="shared" si="7"/>
        <v>73.703703703703695</v>
      </c>
      <c r="AC22" s="35"/>
      <c r="AD22" s="13">
        <v>85</v>
      </c>
      <c r="AE22" s="13">
        <f t="shared" si="8"/>
        <v>27.419354838709676</v>
      </c>
      <c r="AF22" s="47"/>
      <c r="AG22" s="13">
        <v>1133</v>
      </c>
      <c r="AH22" s="13">
        <f t="shared" si="9"/>
        <v>85.380557648831953</v>
      </c>
      <c r="AI22" s="44"/>
      <c r="AJ22" s="13">
        <v>735</v>
      </c>
      <c r="AK22" s="13">
        <f t="shared" si="16"/>
        <v>63.471502590673573</v>
      </c>
      <c r="AL22" s="35"/>
      <c r="AM22" s="13">
        <v>306</v>
      </c>
      <c r="AN22" s="13">
        <f t="shared" si="10"/>
        <v>36.255924170616119</v>
      </c>
      <c r="AO22" s="35"/>
      <c r="AP22" s="13">
        <v>69</v>
      </c>
      <c r="AQ22" s="13">
        <f t="shared" si="11"/>
        <v>24.909747292418771</v>
      </c>
      <c r="AR22" s="35"/>
      <c r="AS22" s="13">
        <f>AD22+AA22+[1]Hoja1!BG21+U22+R22+O22+L22+I22+F22+C22+AG22+AJ22+AM22+AP22</f>
        <v>5328</v>
      </c>
      <c r="AT22" s="13">
        <f t="shared" si="13"/>
        <v>55.029952489155136</v>
      </c>
      <c r="AU22" s="44"/>
      <c r="AV22" s="11"/>
    </row>
    <row r="23" spans="1:48" x14ac:dyDescent="0.25">
      <c r="A23" s="1">
        <v>19</v>
      </c>
      <c r="B23" s="7"/>
      <c r="C23" s="13">
        <v>262</v>
      </c>
      <c r="D23" s="13">
        <f t="shared" si="15"/>
        <v>51.473477406679763</v>
      </c>
      <c r="E23" s="35"/>
      <c r="F23" s="13">
        <v>227</v>
      </c>
      <c r="G23" s="13">
        <f t="shared" si="0"/>
        <v>61.18598382749326</v>
      </c>
      <c r="H23" s="35"/>
      <c r="I23" s="13">
        <v>177</v>
      </c>
      <c r="J23" s="13">
        <f t="shared" si="1"/>
        <v>52.678571428571431</v>
      </c>
      <c r="K23" s="35"/>
      <c r="L23" s="13">
        <v>642</v>
      </c>
      <c r="M23" s="13">
        <f t="shared" si="2"/>
        <v>50.952380952380956</v>
      </c>
      <c r="N23" s="35"/>
      <c r="O23" s="13">
        <v>530</v>
      </c>
      <c r="P23" s="13">
        <f t="shared" si="3"/>
        <v>54.639175257731964</v>
      </c>
      <c r="Q23" s="35"/>
      <c r="R23" s="13">
        <v>453</v>
      </c>
      <c r="S23" s="13">
        <f t="shared" si="4"/>
        <v>50.333333333333336</v>
      </c>
      <c r="T23" s="35"/>
      <c r="U23" s="13">
        <v>369</v>
      </c>
      <c r="V23" s="13">
        <f t="shared" si="5"/>
        <v>55.909090909090914</v>
      </c>
      <c r="W23" s="35"/>
      <c r="X23" s="13">
        <v>286</v>
      </c>
      <c r="Y23" s="13">
        <f>[1]Hoja1!BG22/4.9</f>
        <v>58.367346938775505</v>
      </c>
      <c r="Z23" s="35"/>
      <c r="AA23" s="13">
        <v>156</v>
      </c>
      <c r="AB23" s="13">
        <f t="shared" si="7"/>
        <v>57.777777777777771</v>
      </c>
      <c r="AC23" s="35"/>
      <c r="AD23" s="13">
        <v>94</v>
      </c>
      <c r="AE23" s="13">
        <f t="shared" si="8"/>
        <v>30.322580645161288</v>
      </c>
      <c r="AF23" s="47"/>
      <c r="AG23" s="13">
        <v>1110</v>
      </c>
      <c r="AH23" s="13">
        <f t="shared" si="9"/>
        <v>83.647324792765644</v>
      </c>
      <c r="AI23" s="44"/>
      <c r="AJ23" s="13">
        <v>847</v>
      </c>
      <c r="AK23" s="13">
        <f t="shared" si="16"/>
        <v>73.143350604490507</v>
      </c>
      <c r="AL23" s="35"/>
      <c r="AM23" s="13">
        <v>279</v>
      </c>
      <c r="AN23" s="13">
        <f t="shared" si="10"/>
        <v>33.056872037914694</v>
      </c>
      <c r="AO23" s="35"/>
      <c r="AP23" s="13">
        <v>79</v>
      </c>
      <c r="AQ23" s="13">
        <f t="shared" si="11"/>
        <v>28.51985559566787</v>
      </c>
      <c r="AR23" s="35"/>
      <c r="AS23" s="13">
        <f>AD23+AA23+[1]Hoja1!BG22+U23+R23+O23+L23+I23+F23+C23+AG23+AJ23+AM23+AP23</f>
        <v>5511</v>
      </c>
      <c r="AT23" s="13">
        <f t="shared" si="13"/>
        <v>56.920057839289406</v>
      </c>
      <c r="AU23" s="44"/>
      <c r="AV23" s="11"/>
    </row>
    <row r="24" spans="1:48" x14ac:dyDescent="0.25">
      <c r="A24" s="1">
        <v>20</v>
      </c>
      <c r="B24" s="8"/>
      <c r="C24" s="13">
        <v>256</v>
      </c>
      <c r="D24" s="13">
        <f t="shared" si="15"/>
        <v>50.294695481335957</v>
      </c>
      <c r="E24" s="36"/>
      <c r="F24" s="13">
        <v>218</v>
      </c>
      <c r="G24" s="13">
        <f t="shared" si="0"/>
        <v>58.760107816711589</v>
      </c>
      <c r="H24" s="36"/>
      <c r="I24" s="13">
        <v>187</v>
      </c>
      <c r="J24" s="13">
        <f t="shared" si="1"/>
        <v>55.654761904761905</v>
      </c>
      <c r="K24" s="36"/>
      <c r="L24" s="13">
        <v>667</v>
      </c>
      <c r="M24" s="13">
        <f t="shared" si="2"/>
        <v>52.936507936507937</v>
      </c>
      <c r="N24" s="36"/>
      <c r="O24" s="13">
        <v>540</v>
      </c>
      <c r="P24" s="13">
        <f t="shared" si="3"/>
        <v>55.670103092783506</v>
      </c>
      <c r="Q24" s="36"/>
      <c r="R24" s="13">
        <v>453</v>
      </c>
      <c r="S24" s="13">
        <f t="shared" si="4"/>
        <v>50.333333333333336</v>
      </c>
      <c r="T24" s="36"/>
      <c r="U24" s="13">
        <v>323</v>
      </c>
      <c r="V24" s="13">
        <f t="shared" si="5"/>
        <v>48.939393939393945</v>
      </c>
      <c r="W24" s="36"/>
      <c r="X24" s="13">
        <v>245</v>
      </c>
      <c r="Y24" s="13">
        <f>[1]Hoja1!BG23/4.9</f>
        <v>49.999999999999993</v>
      </c>
      <c r="Z24" s="36"/>
      <c r="AA24" s="13">
        <v>142</v>
      </c>
      <c r="AB24" s="13">
        <f t="shared" si="7"/>
        <v>52.592592592592588</v>
      </c>
      <c r="AC24" s="36"/>
      <c r="AD24" s="13">
        <v>97</v>
      </c>
      <c r="AE24" s="13">
        <f t="shared" si="8"/>
        <v>31.29032258064516</v>
      </c>
      <c r="AF24" s="48"/>
      <c r="AG24" s="13">
        <v>859</v>
      </c>
      <c r="AH24" s="13">
        <f t="shared" si="9"/>
        <v>64.73247927656368</v>
      </c>
      <c r="AI24" s="45"/>
      <c r="AJ24" s="13">
        <v>700</v>
      </c>
      <c r="AK24" s="13">
        <f t="shared" si="16"/>
        <v>60.449050086355783</v>
      </c>
      <c r="AL24" s="36"/>
      <c r="AM24" s="13">
        <v>271</v>
      </c>
      <c r="AN24" s="13">
        <f t="shared" si="10"/>
        <v>32.109004739336491</v>
      </c>
      <c r="AO24" s="36"/>
      <c r="AP24" s="13">
        <v>60</v>
      </c>
      <c r="AQ24" s="13">
        <f t="shared" si="11"/>
        <v>21.660649819494584</v>
      </c>
      <c r="AR24" s="36"/>
      <c r="AS24" s="13">
        <f>AD24+AA24+[1]Hoja1!BG23+U24+R24+O24+L24+I24+F24+C24+AG24+AJ24+AM24+AP24</f>
        <v>5018</v>
      </c>
      <c r="AT24" s="13">
        <f t="shared" si="13"/>
        <v>51.828134682916755</v>
      </c>
      <c r="AU24" s="45"/>
      <c r="AV24" s="11"/>
    </row>
    <row r="25" spans="1:48" x14ac:dyDescent="0.25">
      <c r="A25" s="1">
        <v>21</v>
      </c>
      <c r="B25" s="2"/>
      <c r="C25" s="13">
        <v>258</v>
      </c>
      <c r="D25" s="13">
        <f t="shared" si="15"/>
        <v>50.687622789783894</v>
      </c>
      <c r="E25" s="34">
        <f t="shared" ref="E25" si="17">(D25+D26+D27+D28)/4</f>
        <v>50.736738703339881</v>
      </c>
      <c r="F25" s="13">
        <v>224</v>
      </c>
      <c r="G25" s="13">
        <f t="shared" si="0"/>
        <v>60.377358490566039</v>
      </c>
      <c r="H25" s="34">
        <f t="shared" ref="H25" si="18">(G25+G26+G27+G28)/4</f>
        <v>55.929919137466314</v>
      </c>
      <c r="I25" s="13">
        <v>204</v>
      </c>
      <c r="J25" s="13">
        <f t="shared" si="1"/>
        <v>60.714285714285715</v>
      </c>
      <c r="K25" s="34">
        <f t="shared" ref="K25" si="19">(J25+J26+J27+J28)/4</f>
        <v>50.297619047619051</v>
      </c>
      <c r="L25" s="13">
        <v>624</v>
      </c>
      <c r="M25" s="13">
        <f t="shared" si="2"/>
        <v>49.523809523809526</v>
      </c>
      <c r="N25" s="34">
        <f t="shared" ref="N25" si="20">(M25+M26+M27+M28)/4</f>
        <v>53.055555555555557</v>
      </c>
      <c r="O25" s="13">
        <v>450</v>
      </c>
      <c r="P25" s="13">
        <f t="shared" si="3"/>
        <v>46.391752577319593</v>
      </c>
      <c r="Q25" s="34">
        <f t="shared" ref="Q25" si="21">(P25+P26+P27+P28)/4</f>
        <v>47.0618556701031</v>
      </c>
      <c r="R25" s="13">
        <v>349</v>
      </c>
      <c r="S25" s="13">
        <f t="shared" si="4"/>
        <v>38.777777777777779</v>
      </c>
      <c r="T25" s="46">
        <f t="shared" ref="T25" si="22">(S25+S26+S27+S28)/4</f>
        <v>37.222222222222221</v>
      </c>
      <c r="U25" s="13">
        <v>278</v>
      </c>
      <c r="V25" s="13">
        <f t="shared" si="5"/>
        <v>42.121212121212125</v>
      </c>
      <c r="W25" s="34">
        <f t="shared" ref="W25" si="23">(V25+V26+V27+V28)/4</f>
        <v>41.287878787878796</v>
      </c>
      <c r="X25" s="13">
        <v>186</v>
      </c>
      <c r="Y25" s="13">
        <f t="shared" ref="Y25:Y56" si="24">X25/4.9</f>
        <v>37.959183673469383</v>
      </c>
      <c r="Z25" s="34">
        <f t="shared" ref="Z25" si="25">(Y25+Y26+Y27+Y28)/4</f>
        <v>44.591836734693871</v>
      </c>
      <c r="AA25" s="13">
        <v>140</v>
      </c>
      <c r="AB25" s="13">
        <f t="shared" si="7"/>
        <v>51.851851851851848</v>
      </c>
      <c r="AC25" s="34">
        <f t="shared" ref="AC25" si="26">(AB25+AB26+AB27+AB28)/4</f>
        <v>43.24074074074074</v>
      </c>
      <c r="AD25" s="13">
        <v>116</v>
      </c>
      <c r="AE25" s="13">
        <f t="shared" si="8"/>
        <v>37.41935483870968</v>
      </c>
      <c r="AF25" s="34">
        <f t="shared" ref="AF25" si="27">(AE25+AE26+AE27+AE28)/4</f>
        <v>42.41935483870968</v>
      </c>
      <c r="AG25" s="13">
        <v>834</v>
      </c>
      <c r="AH25" s="13">
        <f t="shared" si="9"/>
        <v>62.848530519969856</v>
      </c>
      <c r="AI25" s="34">
        <f t="shared" ref="AI25" si="28">(AH25+AH26+AH27+AH28)/4</f>
        <v>54.276563677467976</v>
      </c>
      <c r="AJ25" s="13">
        <v>739</v>
      </c>
      <c r="AK25" s="13">
        <f t="shared" si="16"/>
        <v>63.816925734024181</v>
      </c>
      <c r="AL25" s="43">
        <f t="shared" ref="AL25" si="29">(AK25+AK26+AK27+AK28)/4</f>
        <v>61.420552677029363</v>
      </c>
      <c r="AM25" s="13">
        <v>310</v>
      </c>
      <c r="AN25" s="13">
        <f t="shared" si="10"/>
        <v>36.729857819905213</v>
      </c>
      <c r="AO25" s="34">
        <f t="shared" ref="AO25" si="30">(AN25+AN26+AN27+AN28)/4</f>
        <v>37.944312796208528</v>
      </c>
      <c r="AP25" s="13">
        <v>51</v>
      </c>
      <c r="AQ25" s="13">
        <f t="shared" si="11"/>
        <v>18.411552346570396</v>
      </c>
      <c r="AR25" s="34">
        <f t="shared" ref="AR25" si="31">(AQ25+AQ26+AQ27+AQ28)/4</f>
        <v>20.216606498194949</v>
      </c>
      <c r="AS25" s="13">
        <f t="shared" ref="AS25:AS56" si="32">AD25+AA25+X25+U25+R25+O25+L25+I25+F25+C25+AG25+AJ25+AM25+AP25</f>
        <v>4763</v>
      </c>
      <c r="AT25" s="13">
        <f t="shared" si="13"/>
        <v>49.194381326172284</v>
      </c>
      <c r="AU25" s="43">
        <f t="shared" ref="AU25" si="33">(AT25+AT26+AT27+AT28)/4</f>
        <v>47.942057426151628</v>
      </c>
      <c r="AV25" s="11"/>
    </row>
    <row r="26" spans="1:48" x14ac:dyDescent="0.25">
      <c r="A26" s="1">
        <v>22</v>
      </c>
      <c r="B26" s="3"/>
      <c r="C26" s="13">
        <v>215</v>
      </c>
      <c r="D26" s="13">
        <f t="shared" si="15"/>
        <v>42.239685658153242</v>
      </c>
      <c r="E26" s="35"/>
      <c r="F26" s="13">
        <v>217</v>
      </c>
      <c r="G26" s="13">
        <f t="shared" si="0"/>
        <v>58.490566037735853</v>
      </c>
      <c r="H26" s="35"/>
      <c r="I26" s="13">
        <v>167</v>
      </c>
      <c r="J26" s="13">
        <f t="shared" si="1"/>
        <v>49.702380952380956</v>
      </c>
      <c r="K26" s="35"/>
      <c r="L26" s="13">
        <v>762</v>
      </c>
      <c r="M26" s="13">
        <f t="shared" si="2"/>
        <v>60.476190476190474</v>
      </c>
      <c r="N26" s="35"/>
      <c r="O26" s="13">
        <v>515</v>
      </c>
      <c r="P26" s="13">
        <f t="shared" si="3"/>
        <v>53.092783505154642</v>
      </c>
      <c r="Q26" s="35"/>
      <c r="R26" s="13">
        <v>343</v>
      </c>
      <c r="S26" s="13">
        <f t="shared" si="4"/>
        <v>38.111111111111114</v>
      </c>
      <c r="T26" s="47"/>
      <c r="U26" s="13">
        <v>292</v>
      </c>
      <c r="V26" s="13">
        <f t="shared" si="5"/>
        <v>44.242424242424242</v>
      </c>
      <c r="W26" s="35"/>
      <c r="X26" s="13">
        <v>288</v>
      </c>
      <c r="Y26" s="13">
        <f t="shared" si="24"/>
        <v>58.775510204081627</v>
      </c>
      <c r="Z26" s="35"/>
      <c r="AA26" s="13">
        <v>132</v>
      </c>
      <c r="AB26" s="13">
        <f t="shared" si="7"/>
        <v>48.888888888888886</v>
      </c>
      <c r="AC26" s="35"/>
      <c r="AD26" s="13">
        <v>144</v>
      </c>
      <c r="AE26" s="13">
        <f t="shared" si="8"/>
        <v>46.451612903225808</v>
      </c>
      <c r="AF26" s="35"/>
      <c r="AG26" s="13">
        <v>823</v>
      </c>
      <c r="AH26" s="13">
        <f t="shared" si="9"/>
        <v>62.019593067068577</v>
      </c>
      <c r="AI26" s="35"/>
      <c r="AJ26" s="13">
        <v>784</v>
      </c>
      <c r="AK26" s="13">
        <f t="shared" si="16"/>
        <v>67.702936096718474</v>
      </c>
      <c r="AL26" s="44"/>
      <c r="AM26" s="13">
        <v>309</v>
      </c>
      <c r="AN26" s="13">
        <f t="shared" si="10"/>
        <v>36.611374407582943</v>
      </c>
      <c r="AO26" s="35"/>
      <c r="AP26" s="13">
        <v>55</v>
      </c>
      <c r="AQ26" s="13">
        <f t="shared" si="11"/>
        <v>19.855595667870038</v>
      </c>
      <c r="AR26" s="35"/>
      <c r="AS26" s="13">
        <f t="shared" si="32"/>
        <v>5046</v>
      </c>
      <c r="AT26" s="13">
        <f t="shared" si="13"/>
        <v>52.117331129931834</v>
      </c>
      <c r="AU26" s="44"/>
      <c r="AV26" s="11"/>
    </row>
    <row r="27" spans="1:48" x14ac:dyDescent="0.25">
      <c r="A27" s="1">
        <v>23</v>
      </c>
      <c r="B27" s="4"/>
      <c r="C27" s="13">
        <v>233</v>
      </c>
      <c r="D27" s="13">
        <f t="shared" si="15"/>
        <v>45.776031434184674</v>
      </c>
      <c r="E27" s="35"/>
      <c r="F27" s="13">
        <v>195</v>
      </c>
      <c r="G27" s="13">
        <f t="shared" si="0"/>
        <v>52.560646900269539</v>
      </c>
      <c r="H27" s="35"/>
      <c r="I27" s="13">
        <v>180</v>
      </c>
      <c r="J27" s="13">
        <f t="shared" si="1"/>
        <v>53.571428571428577</v>
      </c>
      <c r="K27" s="35"/>
      <c r="L27" s="13">
        <v>672</v>
      </c>
      <c r="M27" s="13">
        <f t="shared" si="2"/>
        <v>53.333333333333336</v>
      </c>
      <c r="N27" s="35"/>
      <c r="O27" s="13">
        <v>504</v>
      </c>
      <c r="P27" s="13">
        <f t="shared" si="3"/>
        <v>51.958762886597945</v>
      </c>
      <c r="Q27" s="35"/>
      <c r="R27" s="13">
        <v>317</v>
      </c>
      <c r="S27" s="13">
        <f t="shared" si="4"/>
        <v>35.222222222222221</v>
      </c>
      <c r="T27" s="47"/>
      <c r="U27" s="13">
        <v>280</v>
      </c>
      <c r="V27" s="13">
        <f t="shared" si="5"/>
        <v>42.424242424242429</v>
      </c>
      <c r="W27" s="35"/>
      <c r="X27" s="13">
        <v>192</v>
      </c>
      <c r="Y27" s="13">
        <f t="shared" si="24"/>
        <v>39.183673469387749</v>
      </c>
      <c r="Z27" s="35"/>
      <c r="AA27" s="13">
        <v>95</v>
      </c>
      <c r="AB27" s="13">
        <f t="shared" si="7"/>
        <v>35.185185185185183</v>
      </c>
      <c r="AC27" s="35"/>
      <c r="AD27" s="13">
        <v>156</v>
      </c>
      <c r="AE27" s="13">
        <f t="shared" si="8"/>
        <v>50.322580645161288</v>
      </c>
      <c r="AF27" s="35"/>
      <c r="AG27" s="13">
        <v>679</v>
      </c>
      <c r="AH27" s="13">
        <f t="shared" si="9"/>
        <v>51.168048229088171</v>
      </c>
      <c r="AI27" s="35"/>
      <c r="AJ27" s="13">
        <v>704</v>
      </c>
      <c r="AK27" s="13">
        <f t="shared" si="16"/>
        <v>60.794473229706391</v>
      </c>
      <c r="AL27" s="44"/>
      <c r="AM27" s="13">
        <v>306</v>
      </c>
      <c r="AN27" s="13">
        <f t="shared" si="10"/>
        <v>36.255924170616119</v>
      </c>
      <c r="AO27" s="35"/>
      <c r="AP27" s="13">
        <v>56</v>
      </c>
      <c r="AQ27" s="13">
        <f t="shared" si="11"/>
        <v>20.216606498194945</v>
      </c>
      <c r="AR27" s="35"/>
      <c r="AS27" s="13">
        <f t="shared" si="32"/>
        <v>4569</v>
      </c>
      <c r="AT27" s="13">
        <f t="shared" si="13"/>
        <v>47.190663086139232</v>
      </c>
      <c r="AU27" s="44"/>
      <c r="AV27" s="11"/>
    </row>
    <row r="28" spans="1:48" x14ac:dyDescent="0.25">
      <c r="A28" s="1">
        <v>24</v>
      </c>
      <c r="B28" s="5"/>
      <c r="C28" s="13">
        <v>327</v>
      </c>
      <c r="D28" s="13">
        <f t="shared" si="15"/>
        <v>64.24361493123773</v>
      </c>
      <c r="E28" s="36"/>
      <c r="F28" s="13">
        <v>194</v>
      </c>
      <c r="G28" s="13">
        <f t="shared" si="0"/>
        <v>52.291105121293803</v>
      </c>
      <c r="H28" s="36"/>
      <c r="I28" s="13">
        <v>125</v>
      </c>
      <c r="J28" s="13">
        <f t="shared" si="1"/>
        <v>37.202380952380956</v>
      </c>
      <c r="K28" s="36"/>
      <c r="L28" s="13">
        <v>616</v>
      </c>
      <c r="M28" s="13">
        <f t="shared" si="2"/>
        <v>48.888888888888893</v>
      </c>
      <c r="N28" s="36"/>
      <c r="O28" s="13">
        <v>357</v>
      </c>
      <c r="P28" s="13">
        <f t="shared" si="3"/>
        <v>36.80412371134021</v>
      </c>
      <c r="Q28" s="36"/>
      <c r="R28" s="13">
        <v>331</v>
      </c>
      <c r="S28" s="13">
        <f t="shared" si="4"/>
        <v>36.777777777777779</v>
      </c>
      <c r="T28" s="48"/>
      <c r="U28" s="13">
        <v>240</v>
      </c>
      <c r="V28" s="13">
        <f t="shared" si="5"/>
        <v>36.363636363636367</v>
      </c>
      <c r="W28" s="36"/>
      <c r="X28" s="13">
        <v>208</v>
      </c>
      <c r="Y28" s="13">
        <f t="shared" si="24"/>
        <v>42.448979591836732</v>
      </c>
      <c r="Z28" s="36"/>
      <c r="AA28" s="13">
        <v>100</v>
      </c>
      <c r="AB28" s="13">
        <f t="shared" si="7"/>
        <v>37.037037037037038</v>
      </c>
      <c r="AC28" s="36"/>
      <c r="AD28" s="13">
        <v>110</v>
      </c>
      <c r="AE28" s="13">
        <f t="shared" si="8"/>
        <v>35.483870967741936</v>
      </c>
      <c r="AF28" s="36"/>
      <c r="AG28" s="13">
        <v>545</v>
      </c>
      <c r="AH28" s="13">
        <f t="shared" si="9"/>
        <v>41.070082893745294</v>
      </c>
      <c r="AI28" s="36"/>
      <c r="AJ28" s="13">
        <v>618</v>
      </c>
      <c r="AK28" s="13">
        <f t="shared" si="16"/>
        <v>53.367875647668392</v>
      </c>
      <c r="AL28" s="45"/>
      <c r="AM28" s="13">
        <v>356</v>
      </c>
      <c r="AN28" s="13">
        <f t="shared" si="10"/>
        <v>42.18009478672986</v>
      </c>
      <c r="AO28" s="36"/>
      <c r="AP28" s="13">
        <v>62</v>
      </c>
      <c r="AQ28" s="13">
        <f t="shared" si="11"/>
        <v>22.382671480144403</v>
      </c>
      <c r="AR28" s="36"/>
      <c r="AS28" s="13">
        <f t="shared" si="32"/>
        <v>4189</v>
      </c>
      <c r="AT28" s="13">
        <f t="shared" si="13"/>
        <v>43.265854162363148</v>
      </c>
      <c r="AU28" s="45"/>
      <c r="AV28" s="11"/>
    </row>
    <row r="29" spans="1:48" x14ac:dyDescent="0.25">
      <c r="A29" s="1">
        <v>25</v>
      </c>
      <c r="B29" s="22"/>
      <c r="C29" s="13">
        <v>247</v>
      </c>
      <c r="D29" s="13">
        <f t="shared" si="15"/>
        <v>48.526522593320237</v>
      </c>
      <c r="E29" s="34">
        <f t="shared" ref="E29" si="34">(D29+D30+D31+D32)/4</f>
        <v>44.007858546168961</v>
      </c>
      <c r="F29" s="13">
        <v>189</v>
      </c>
      <c r="G29" s="13">
        <f t="shared" si="0"/>
        <v>50.943396226415096</v>
      </c>
      <c r="H29" s="34">
        <f t="shared" ref="H29" si="35">(G29+G30+G31+G32)/4</f>
        <v>39.083557951482476</v>
      </c>
      <c r="I29" s="13">
        <v>150</v>
      </c>
      <c r="J29" s="13">
        <f t="shared" si="1"/>
        <v>44.642857142857146</v>
      </c>
      <c r="K29" s="34">
        <f t="shared" ref="K29" si="36">(J29+J30+J31+J32)/4</f>
        <v>37.5</v>
      </c>
      <c r="L29" s="13">
        <v>644</v>
      </c>
      <c r="M29" s="13">
        <f t="shared" si="2"/>
        <v>51.111111111111114</v>
      </c>
      <c r="N29" s="34">
        <f t="shared" ref="N29" si="37">(M29+M30+M31+M32)/4</f>
        <v>43.095238095238102</v>
      </c>
      <c r="O29" s="13">
        <v>423</v>
      </c>
      <c r="P29" s="13">
        <f t="shared" si="3"/>
        <v>43.608247422680414</v>
      </c>
      <c r="Q29" s="34">
        <f t="shared" ref="Q29" si="38">(P29+P30+P31+P32)/4</f>
        <v>38.324742268041241</v>
      </c>
      <c r="R29" s="13">
        <v>328</v>
      </c>
      <c r="S29" s="13">
        <f t="shared" si="4"/>
        <v>36.444444444444443</v>
      </c>
      <c r="T29" s="34">
        <f t="shared" ref="T29" si="39">(S29+S30+S31+S32)/4</f>
        <v>31.5</v>
      </c>
      <c r="U29" s="13">
        <v>210</v>
      </c>
      <c r="V29" s="13">
        <f t="shared" si="5"/>
        <v>31.81818181818182</v>
      </c>
      <c r="W29" s="46">
        <f t="shared" ref="W29" si="40">(V29+V30+V31+V32)/4</f>
        <v>28.40909090909091</v>
      </c>
      <c r="X29" s="13">
        <v>158</v>
      </c>
      <c r="Y29" s="13">
        <f t="shared" si="24"/>
        <v>32.244897959183675</v>
      </c>
      <c r="Z29" s="34">
        <f t="shared" ref="Z29" si="41">(Y29+Y30+Y31+Y32)/4</f>
        <v>31.122448979591834</v>
      </c>
      <c r="AA29" s="13">
        <v>94</v>
      </c>
      <c r="AB29" s="13">
        <f t="shared" si="7"/>
        <v>34.81481481481481</v>
      </c>
      <c r="AC29" s="34">
        <f t="shared" ref="AC29" si="42">(AB29+AB30+AB31+AB32)/4</f>
        <v>31.111111111111107</v>
      </c>
      <c r="AD29" s="13">
        <v>91</v>
      </c>
      <c r="AE29" s="13">
        <f t="shared" si="8"/>
        <v>29.35483870967742</v>
      </c>
      <c r="AF29" s="34">
        <f t="shared" ref="AF29" si="43">(AE29+AE30+AE31+AE32)/4</f>
        <v>31.370967741935484</v>
      </c>
      <c r="AG29" s="13">
        <v>488</v>
      </c>
      <c r="AH29" s="13">
        <f t="shared" si="9"/>
        <v>36.774679728711384</v>
      </c>
      <c r="AI29" s="34">
        <f t="shared" ref="AI29" si="44">(AH29+AH30+AH31+AH32)/4</f>
        <v>35.493594574227586</v>
      </c>
      <c r="AJ29" s="13">
        <v>465</v>
      </c>
      <c r="AK29" s="13">
        <f t="shared" si="16"/>
        <v>40.155440414507773</v>
      </c>
      <c r="AL29" s="43">
        <f t="shared" ref="AL29" si="45">(AK29+AK30+AK31+AK32)/4</f>
        <v>44.27892918825561</v>
      </c>
      <c r="AM29" s="13">
        <v>346</v>
      </c>
      <c r="AN29" s="13">
        <f t="shared" si="10"/>
        <v>40.995260663507111</v>
      </c>
      <c r="AO29" s="34">
        <f t="shared" ref="AO29" si="46">(AN29+AN30+AN31+AN32)/4</f>
        <v>43.779620853080573</v>
      </c>
      <c r="AP29" s="13">
        <v>57</v>
      </c>
      <c r="AQ29" s="13">
        <f t="shared" si="11"/>
        <v>20.577617328519857</v>
      </c>
      <c r="AR29" s="34">
        <f t="shared" ref="AR29" si="47">(AQ29+AQ30+AQ31+AQ32)/4</f>
        <v>23.465703971119133</v>
      </c>
      <c r="AS29" s="13">
        <f t="shared" si="32"/>
        <v>3890</v>
      </c>
      <c r="AT29" s="13">
        <f t="shared" si="13"/>
        <v>40.177649246023549</v>
      </c>
      <c r="AU29" s="46">
        <f t="shared" ref="AU29" si="48">(AT29+AT30+AT31+AT32)/4</f>
        <v>37.520656889072505</v>
      </c>
      <c r="AV29" s="11"/>
    </row>
    <row r="30" spans="1:48" x14ac:dyDescent="0.25">
      <c r="A30" s="1">
        <v>26</v>
      </c>
      <c r="B30" s="9"/>
      <c r="C30" s="13">
        <v>202</v>
      </c>
      <c r="D30" s="13">
        <f t="shared" si="15"/>
        <v>39.685658153241654</v>
      </c>
      <c r="E30" s="35"/>
      <c r="F30" s="13">
        <v>122</v>
      </c>
      <c r="G30" s="13">
        <f t="shared" si="0"/>
        <v>32.884097035040433</v>
      </c>
      <c r="H30" s="35"/>
      <c r="I30" s="13">
        <v>118</v>
      </c>
      <c r="J30" s="13">
        <f t="shared" si="1"/>
        <v>35.11904761904762</v>
      </c>
      <c r="K30" s="35"/>
      <c r="L30" s="13">
        <v>507</v>
      </c>
      <c r="M30" s="13">
        <f t="shared" si="2"/>
        <v>40.238095238095241</v>
      </c>
      <c r="N30" s="35"/>
      <c r="O30" s="13">
        <v>360</v>
      </c>
      <c r="P30" s="13">
        <f t="shared" si="3"/>
        <v>37.113402061855673</v>
      </c>
      <c r="Q30" s="35"/>
      <c r="R30" s="13">
        <v>304</v>
      </c>
      <c r="S30" s="13">
        <f t="shared" si="4"/>
        <v>33.777777777777779</v>
      </c>
      <c r="T30" s="35"/>
      <c r="U30" s="13">
        <v>193</v>
      </c>
      <c r="V30" s="13">
        <f t="shared" si="5"/>
        <v>29.242424242424246</v>
      </c>
      <c r="W30" s="47"/>
      <c r="X30" s="13">
        <v>167</v>
      </c>
      <c r="Y30" s="13">
        <f t="shared" si="24"/>
        <v>34.08163265306122</v>
      </c>
      <c r="Z30" s="35"/>
      <c r="AA30" s="13">
        <v>84</v>
      </c>
      <c r="AB30" s="13">
        <f t="shared" si="7"/>
        <v>31.111111111111111</v>
      </c>
      <c r="AC30" s="35"/>
      <c r="AD30" s="13">
        <v>102</v>
      </c>
      <c r="AE30" s="13">
        <f t="shared" si="8"/>
        <v>32.903225806451609</v>
      </c>
      <c r="AF30" s="35"/>
      <c r="AG30" s="13">
        <v>478</v>
      </c>
      <c r="AH30" s="13">
        <f t="shared" si="9"/>
        <v>36.021100226073855</v>
      </c>
      <c r="AI30" s="35"/>
      <c r="AJ30" s="13">
        <v>540</v>
      </c>
      <c r="AK30" s="13">
        <f t="shared" si="16"/>
        <v>46.632124352331608</v>
      </c>
      <c r="AL30" s="44"/>
      <c r="AM30" s="13">
        <v>326</v>
      </c>
      <c r="AN30" s="13">
        <f t="shared" si="10"/>
        <v>38.625592417061611</v>
      </c>
      <c r="AO30" s="35"/>
      <c r="AP30" s="13">
        <v>51</v>
      </c>
      <c r="AQ30" s="13">
        <f t="shared" si="11"/>
        <v>18.411552346570396</v>
      </c>
      <c r="AR30" s="35"/>
      <c r="AS30" s="13">
        <f t="shared" si="32"/>
        <v>3554</v>
      </c>
      <c r="AT30" s="13">
        <f t="shared" si="13"/>
        <v>36.7072918818426</v>
      </c>
      <c r="AU30" s="47"/>
      <c r="AV30" s="11"/>
    </row>
    <row r="31" spans="1:48" x14ac:dyDescent="0.25">
      <c r="A31" s="1">
        <v>27</v>
      </c>
      <c r="B31" s="7"/>
      <c r="C31" s="13">
        <v>208</v>
      </c>
      <c r="D31" s="13">
        <f t="shared" si="15"/>
        <v>40.86444007858546</v>
      </c>
      <c r="E31" s="35"/>
      <c r="F31" s="13">
        <v>117</v>
      </c>
      <c r="G31" s="13">
        <f t="shared" si="0"/>
        <v>31.536388140161726</v>
      </c>
      <c r="H31" s="35"/>
      <c r="I31" s="13">
        <v>124</v>
      </c>
      <c r="J31" s="13">
        <f t="shared" si="1"/>
        <v>36.904761904761905</v>
      </c>
      <c r="K31" s="35"/>
      <c r="L31" s="13">
        <v>532</v>
      </c>
      <c r="M31" s="13">
        <f t="shared" si="2"/>
        <v>42.222222222222221</v>
      </c>
      <c r="N31" s="35"/>
      <c r="O31" s="13">
        <v>372</v>
      </c>
      <c r="P31" s="13">
        <f t="shared" si="3"/>
        <v>38.350515463917532</v>
      </c>
      <c r="Q31" s="35"/>
      <c r="R31" s="13">
        <v>234</v>
      </c>
      <c r="S31" s="13">
        <f t="shared" si="4"/>
        <v>26</v>
      </c>
      <c r="T31" s="35"/>
      <c r="U31" s="13">
        <v>189</v>
      </c>
      <c r="V31" s="13">
        <f t="shared" si="5"/>
        <v>28.636363636363637</v>
      </c>
      <c r="W31" s="47"/>
      <c r="X31" s="13">
        <v>133</v>
      </c>
      <c r="Y31" s="13">
        <f t="shared" si="24"/>
        <v>27.142857142857142</v>
      </c>
      <c r="Z31" s="35"/>
      <c r="AA31" s="13">
        <v>63</v>
      </c>
      <c r="AB31" s="13">
        <f t="shared" si="7"/>
        <v>23.333333333333332</v>
      </c>
      <c r="AC31" s="35"/>
      <c r="AD31" s="13">
        <v>80</v>
      </c>
      <c r="AE31" s="13">
        <f t="shared" si="8"/>
        <v>25.806451612903224</v>
      </c>
      <c r="AF31" s="35"/>
      <c r="AG31" s="13">
        <v>451</v>
      </c>
      <c r="AH31" s="13">
        <f t="shared" si="9"/>
        <v>33.986435568952523</v>
      </c>
      <c r="AI31" s="35"/>
      <c r="AJ31" s="13">
        <v>513</v>
      </c>
      <c r="AK31" s="13">
        <f t="shared" si="16"/>
        <v>44.300518134715027</v>
      </c>
      <c r="AL31" s="44"/>
      <c r="AM31" s="13">
        <v>402</v>
      </c>
      <c r="AN31" s="13">
        <f t="shared" si="10"/>
        <v>47.630331753554508</v>
      </c>
      <c r="AO31" s="35"/>
      <c r="AP31" s="13">
        <v>81</v>
      </c>
      <c r="AQ31" s="13">
        <f t="shared" si="11"/>
        <v>29.241877256317689</v>
      </c>
      <c r="AR31" s="35"/>
      <c r="AS31" s="13">
        <f t="shared" si="32"/>
        <v>3499</v>
      </c>
      <c r="AT31" s="13">
        <f t="shared" si="13"/>
        <v>36.13922743234869</v>
      </c>
      <c r="AU31" s="47"/>
      <c r="AV31" s="11"/>
    </row>
    <row r="32" spans="1:48" x14ac:dyDescent="0.25">
      <c r="A32" s="1">
        <v>28</v>
      </c>
      <c r="B32" s="8"/>
      <c r="C32" s="13">
        <v>239</v>
      </c>
      <c r="D32" s="13">
        <f t="shared" si="15"/>
        <v>46.954813359528487</v>
      </c>
      <c r="E32" s="36"/>
      <c r="F32" s="13">
        <v>152</v>
      </c>
      <c r="G32" s="13">
        <f t="shared" si="0"/>
        <v>40.970350404312669</v>
      </c>
      <c r="H32" s="36"/>
      <c r="I32" s="13">
        <v>112</v>
      </c>
      <c r="J32" s="13">
        <f t="shared" si="1"/>
        <v>33.333333333333336</v>
      </c>
      <c r="K32" s="36"/>
      <c r="L32" s="13">
        <v>489</v>
      </c>
      <c r="M32" s="13">
        <f t="shared" si="2"/>
        <v>38.80952380952381</v>
      </c>
      <c r="N32" s="36"/>
      <c r="O32" s="13">
        <v>332</v>
      </c>
      <c r="P32" s="13">
        <f t="shared" si="3"/>
        <v>34.226804123711339</v>
      </c>
      <c r="Q32" s="36"/>
      <c r="R32" s="13">
        <v>268</v>
      </c>
      <c r="S32" s="13">
        <f t="shared" si="4"/>
        <v>29.777777777777779</v>
      </c>
      <c r="T32" s="36"/>
      <c r="U32" s="13">
        <v>158</v>
      </c>
      <c r="V32" s="13">
        <f t="shared" si="5"/>
        <v>23.939393939393941</v>
      </c>
      <c r="W32" s="48"/>
      <c r="X32" s="13">
        <v>152</v>
      </c>
      <c r="Y32" s="13">
        <f t="shared" si="24"/>
        <v>31.020408163265305</v>
      </c>
      <c r="Z32" s="36"/>
      <c r="AA32" s="13">
        <v>95</v>
      </c>
      <c r="AB32" s="13">
        <f t="shared" si="7"/>
        <v>35.185185185185183</v>
      </c>
      <c r="AC32" s="36"/>
      <c r="AD32" s="13">
        <v>116</v>
      </c>
      <c r="AE32" s="13">
        <f t="shared" si="8"/>
        <v>37.41935483870968</v>
      </c>
      <c r="AF32" s="36"/>
      <c r="AG32" s="13">
        <v>467</v>
      </c>
      <c r="AH32" s="13">
        <f t="shared" si="9"/>
        <v>35.192162773172569</v>
      </c>
      <c r="AI32" s="36"/>
      <c r="AJ32" s="13">
        <v>533</v>
      </c>
      <c r="AK32" s="13">
        <f t="shared" si="16"/>
        <v>46.027633851468046</v>
      </c>
      <c r="AL32" s="45"/>
      <c r="AM32" s="13">
        <v>404</v>
      </c>
      <c r="AN32" s="13">
        <f t="shared" si="10"/>
        <v>47.867298578199055</v>
      </c>
      <c r="AO32" s="36"/>
      <c r="AP32" s="13">
        <v>71</v>
      </c>
      <c r="AQ32" s="13">
        <f t="shared" si="11"/>
        <v>25.63176895306859</v>
      </c>
      <c r="AR32" s="36"/>
      <c r="AS32" s="13">
        <f t="shared" si="32"/>
        <v>3588</v>
      </c>
      <c r="AT32" s="13">
        <f t="shared" si="13"/>
        <v>37.058458996075196</v>
      </c>
      <c r="AU32" s="48"/>
      <c r="AV32" s="11"/>
    </row>
    <row r="33" spans="1:48" x14ac:dyDescent="0.25">
      <c r="A33" s="1">
        <v>29</v>
      </c>
      <c r="B33" s="2"/>
      <c r="C33" s="13">
        <v>202</v>
      </c>
      <c r="D33" s="13">
        <f t="shared" si="15"/>
        <v>39.685658153241654</v>
      </c>
      <c r="E33" s="34">
        <f t="shared" ref="E33" si="49">(D33+D34+D35+D36)/4</f>
        <v>40.225933202357567</v>
      </c>
      <c r="F33" s="13">
        <v>151</v>
      </c>
      <c r="G33" s="13">
        <f t="shared" si="0"/>
        <v>40.700808625336926</v>
      </c>
      <c r="H33" s="34">
        <f t="shared" ref="H33" si="50">(G33+G34+G35+G36)/4</f>
        <v>38.342318059299195</v>
      </c>
      <c r="I33" s="13">
        <v>112</v>
      </c>
      <c r="J33" s="13">
        <f t="shared" si="1"/>
        <v>33.333333333333336</v>
      </c>
      <c r="K33" s="34">
        <f t="shared" ref="K33" si="51">(J33+J34+J35+J36)/4</f>
        <v>33.63095238095238</v>
      </c>
      <c r="L33" s="13">
        <v>473</v>
      </c>
      <c r="M33" s="13">
        <f t="shared" si="2"/>
        <v>37.539682539682538</v>
      </c>
      <c r="N33" s="34">
        <f t="shared" ref="N33" si="52">(M33+M34+M35+M36)/4</f>
        <v>35.277777777777779</v>
      </c>
      <c r="O33" s="13">
        <v>247</v>
      </c>
      <c r="P33" s="13">
        <f t="shared" si="3"/>
        <v>25.463917525773198</v>
      </c>
      <c r="Q33" s="34">
        <f t="shared" ref="Q33" si="53">(P33+P34+P35+P36)/4</f>
        <v>32.036082474226802</v>
      </c>
      <c r="R33" s="13">
        <v>306</v>
      </c>
      <c r="S33" s="13">
        <f t="shared" si="4"/>
        <v>34</v>
      </c>
      <c r="T33" s="34">
        <f t="shared" ref="T33" si="54">(S33+S34+S35+S36)/4</f>
        <v>27.416666666666668</v>
      </c>
      <c r="U33" s="13">
        <v>227</v>
      </c>
      <c r="V33" s="13">
        <f t="shared" si="5"/>
        <v>34.393939393939398</v>
      </c>
      <c r="W33" s="34">
        <f t="shared" ref="W33" si="55">(V33+V34+V35+V36)/4</f>
        <v>30.416666666666671</v>
      </c>
      <c r="X33" s="13">
        <v>166</v>
      </c>
      <c r="Y33" s="13">
        <f t="shared" si="24"/>
        <v>33.877551020408163</v>
      </c>
      <c r="Z33" s="34">
        <f t="shared" ref="Z33" si="56">(Y33+Y34+Y35+Y36)/4</f>
        <v>30.255102040816325</v>
      </c>
      <c r="AA33" s="13">
        <v>91</v>
      </c>
      <c r="AB33" s="13">
        <f t="shared" si="7"/>
        <v>33.703703703703702</v>
      </c>
      <c r="AC33" s="46">
        <f t="shared" ref="AC33" si="57">(AB33+AB34+AB35+AB36)/4</f>
        <v>26.018518518518515</v>
      </c>
      <c r="AD33" s="13">
        <v>107</v>
      </c>
      <c r="AE33" s="13">
        <f t="shared" si="8"/>
        <v>34.516129032258064</v>
      </c>
      <c r="AF33" s="34">
        <f t="shared" ref="AF33" si="58">(AE33+AE34+AE35+AE36)/4</f>
        <v>28.70967741935484</v>
      </c>
      <c r="AG33" s="13">
        <v>452</v>
      </c>
      <c r="AH33" s="13">
        <f t="shared" si="9"/>
        <v>34.06179351921628</v>
      </c>
      <c r="AI33" s="34">
        <f t="shared" ref="AI33" si="59">(AH33+AH34+AH35+AH36)/4</f>
        <v>32.083647324792771</v>
      </c>
      <c r="AJ33" s="13">
        <v>430</v>
      </c>
      <c r="AK33" s="13">
        <f t="shared" si="16"/>
        <v>37.132987910189982</v>
      </c>
      <c r="AL33" s="34">
        <f t="shared" ref="AL33" si="60">(AK33+AK34+AK35+AK36)/4</f>
        <v>33.765112262521583</v>
      </c>
      <c r="AM33" s="13">
        <v>380</v>
      </c>
      <c r="AN33" s="13">
        <f t="shared" si="10"/>
        <v>45.023696682464461</v>
      </c>
      <c r="AO33" s="43">
        <f t="shared" ref="AO33" si="61">(AN33+AN34+AN35+AN36)/4</f>
        <v>47.65995260663508</v>
      </c>
      <c r="AP33" s="13">
        <v>100</v>
      </c>
      <c r="AQ33" s="13">
        <f t="shared" si="11"/>
        <v>36.101083032490976</v>
      </c>
      <c r="AR33" s="34">
        <f t="shared" ref="AR33" si="62">(AQ33+AQ34+AQ35+AQ36)/4</f>
        <v>31.678700361010829</v>
      </c>
      <c r="AS33" s="13">
        <f t="shared" si="32"/>
        <v>3444</v>
      </c>
      <c r="AT33" s="13">
        <f t="shared" si="13"/>
        <v>35.571162982854787</v>
      </c>
      <c r="AU33" s="46">
        <f t="shared" ref="AU33" si="63">(AT33+AT34+AT35+AT36)/4</f>
        <v>33.846312745300565</v>
      </c>
      <c r="AV33" s="11"/>
    </row>
    <row r="34" spans="1:48" x14ac:dyDescent="0.25">
      <c r="A34" s="1">
        <v>30</v>
      </c>
      <c r="B34" s="3"/>
      <c r="C34" s="13">
        <v>205</v>
      </c>
      <c r="D34" s="13">
        <f t="shared" si="15"/>
        <v>40.275049115913561</v>
      </c>
      <c r="E34" s="35"/>
      <c r="F34" s="13">
        <v>126</v>
      </c>
      <c r="G34" s="13">
        <f t="shared" si="0"/>
        <v>33.962264150943398</v>
      </c>
      <c r="H34" s="35"/>
      <c r="I34" s="13">
        <v>106</v>
      </c>
      <c r="J34" s="13">
        <f t="shared" si="1"/>
        <v>31.547619047619047</v>
      </c>
      <c r="K34" s="35"/>
      <c r="L34" s="13">
        <v>417</v>
      </c>
      <c r="M34" s="13">
        <f t="shared" si="2"/>
        <v>33.095238095238095</v>
      </c>
      <c r="N34" s="35"/>
      <c r="O34" s="13">
        <v>318</v>
      </c>
      <c r="P34" s="13">
        <f t="shared" si="3"/>
        <v>32.78350515463918</v>
      </c>
      <c r="Q34" s="35"/>
      <c r="R34" s="13">
        <v>237</v>
      </c>
      <c r="S34" s="13">
        <f t="shared" si="4"/>
        <v>26.333333333333332</v>
      </c>
      <c r="T34" s="35"/>
      <c r="U34" s="13">
        <v>205</v>
      </c>
      <c r="V34" s="13">
        <f t="shared" si="5"/>
        <v>31.060606060606062</v>
      </c>
      <c r="W34" s="35"/>
      <c r="X34" s="13">
        <v>146</v>
      </c>
      <c r="Y34" s="13">
        <f t="shared" si="24"/>
        <v>29.795918367346935</v>
      </c>
      <c r="Z34" s="35"/>
      <c r="AA34" s="13">
        <v>65</v>
      </c>
      <c r="AB34" s="13">
        <f t="shared" si="7"/>
        <v>24.074074074074073</v>
      </c>
      <c r="AC34" s="47"/>
      <c r="AD34" s="13">
        <v>81</v>
      </c>
      <c r="AE34" s="13">
        <f t="shared" si="8"/>
        <v>26.129032258064516</v>
      </c>
      <c r="AF34" s="35"/>
      <c r="AG34" s="13">
        <v>472</v>
      </c>
      <c r="AH34" s="13">
        <f t="shared" si="9"/>
        <v>35.568952524491337</v>
      </c>
      <c r="AI34" s="35"/>
      <c r="AJ34" s="13">
        <v>384</v>
      </c>
      <c r="AK34" s="13">
        <f t="shared" si="16"/>
        <v>33.160621761658028</v>
      </c>
      <c r="AL34" s="35"/>
      <c r="AM34" s="13">
        <v>408</v>
      </c>
      <c r="AN34" s="13">
        <f t="shared" si="10"/>
        <v>48.341232227488156</v>
      </c>
      <c r="AO34" s="44"/>
      <c r="AP34" s="13">
        <v>73</v>
      </c>
      <c r="AQ34" s="13">
        <f t="shared" si="11"/>
        <v>26.353790613718413</v>
      </c>
      <c r="AR34" s="35"/>
      <c r="AS34" s="13">
        <f t="shared" si="32"/>
        <v>3243</v>
      </c>
      <c r="AT34" s="13">
        <f t="shared" si="13"/>
        <v>33.495145631067963</v>
      </c>
      <c r="AU34" s="47"/>
      <c r="AV34" s="11"/>
    </row>
    <row r="35" spans="1:48" x14ac:dyDescent="0.25">
      <c r="A35" s="1">
        <v>31</v>
      </c>
      <c r="B35" s="4"/>
      <c r="C35" s="13">
        <v>206</v>
      </c>
      <c r="D35" s="13">
        <f t="shared" si="15"/>
        <v>40.471512770137522</v>
      </c>
      <c r="E35" s="35"/>
      <c r="F35" s="13">
        <v>139</v>
      </c>
      <c r="G35" s="13">
        <f t="shared" si="0"/>
        <v>37.466307277628033</v>
      </c>
      <c r="H35" s="35"/>
      <c r="I35" s="13">
        <v>111</v>
      </c>
      <c r="J35" s="13">
        <f t="shared" si="1"/>
        <v>33.035714285714285</v>
      </c>
      <c r="K35" s="35"/>
      <c r="L35" s="13">
        <v>456</v>
      </c>
      <c r="M35" s="13">
        <f t="shared" si="2"/>
        <v>36.19047619047619</v>
      </c>
      <c r="N35" s="35"/>
      <c r="O35" s="13">
        <v>325</v>
      </c>
      <c r="P35" s="13">
        <f t="shared" si="3"/>
        <v>33.505154639175259</v>
      </c>
      <c r="Q35" s="35"/>
      <c r="R35" s="13">
        <v>232</v>
      </c>
      <c r="S35" s="13">
        <f t="shared" si="4"/>
        <v>25.777777777777779</v>
      </c>
      <c r="T35" s="35"/>
      <c r="U35" s="13">
        <v>179</v>
      </c>
      <c r="V35" s="13">
        <f t="shared" si="5"/>
        <v>27.121212121212121</v>
      </c>
      <c r="W35" s="35"/>
      <c r="X35" s="13">
        <v>161</v>
      </c>
      <c r="Y35" s="13">
        <f t="shared" si="24"/>
        <v>32.857142857142854</v>
      </c>
      <c r="Z35" s="35"/>
      <c r="AA35" s="13">
        <v>50</v>
      </c>
      <c r="AB35" s="13">
        <f t="shared" si="7"/>
        <v>18.518518518518519</v>
      </c>
      <c r="AC35" s="47"/>
      <c r="AD35" s="13">
        <v>82</v>
      </c>
      <c r="AE35" s="13">
        <f t="shared" si="8"/>
        <v>26.451612903225804</v>
      </c>
      <c r="AF35" s="35"/>
      <c r="AG35" s="13">
        <v>378</v>
      </c>
      <c r="AH35" s="13">
        <f t="shared" si="9"/>
        <v>28.485305199698569</v>
      </c>
      <c r="AI35" s="35"/>
      <c r="AJ35" s="13">
        <v>383</v>
      </c>
      <c r="AK35" s="13">
        <f t="shared" si="16"/>
        <v>33.074265975820381</v>
      </c>
      <c r="AL35" s="35"/>
      <c r="AM35" s="13">
        <v>419</v>
      </c>
      <c r="AN35" s="13">
        <f t="shared" si="10"/>
        <v>49.644549763033176</v>
      </c>
      <c r="AO35" s="44"/>
      <c r="AP35" s="13">
        <v>93</v>
      </c>
      <c r="AQ35" s="13">
        <f t="shared" si="11"/>
        <v>33.574007220216608</v>
      </c>
      <c r="AR35" s="35"/>
      <c r="AS35" s="13">
        <f t="shared" si="32"/>
        <v>3214</v>
      </c>
      <c r="AT35" s="13">
        <f t="shared" si="13"/>
        <v>33.195620739516635</v>
      </c>
      <c r="AU35" s="47"/>
      <c r="AV35" s="11"/>
    </row>
    <row r="36" spans="1:48" x14ac:dyDescent="0.25">
      <c r="A36" s="1">
        <v>32</v>
      </c>
      <c r="B36" s="5"/>
      <c r="C36" s="13">
        <v>206</v>
      </c>
      <c r="D36" s="13">
        <f t="shared" si="15"/>
        <v>40.471512770137522</v>
      </c>
      <c r="E36" s="36"/>
      <c r="F36" s="13">
        <v>153</v>
      </c>
      <c r="G36" s="13">
        <f t="shared" si="0"/>
        <v>41.239892183288411</v>
      </c>
      <c r="H36" s="36"/>
      <c r="I36" s="13">
        <v>123</v>
      </c>
      <c r="J36" s="13">
        <f t="shared" si="1"/>
        <v>36.607142857142861</v>
      </c>
      <c r="K36" s="36"/>
      <c r="L36" s="13">
        <v>432</v>
      </c>
      <c r="M36" s="13">
        <f t="shared" si="2"/>
        <v>34.285714285714285</v>
      </c>
      <c r="N36" s="36"/>
      <c r="O36" s="13">
        <v>353</v>
      </c>
      <c r="P36" s="13">
        <f t="shared" si="3"/>
        <v>36.391752577319593</v>
      </c>
      <c r="Q36" s="36"/>
      <c r="R36" s="13">
        <v>212</v>
      </c>
      <c r="S36" s="13">
        <f t="shared" si="4"/>
        <v>23.555555555555557</v>
      </c>
      <c r="T36" s="36"/>
      <c r="U36" s="13">
        <v>192</v>
      </c>
      <c r="V36" s="13">
        <f t="shared" si="5"/>
        <v>29.090909090909093</v>
      </c>
      <c r="W36" s="36"/>
      <c r="X36" s="13">
        <v>120</v>
      </c>
      <c r="Y36" s="13">
        <f t="shared" si="24"/>
        <v>24.489795918367346</v>
      </c>
      <c r="Z36" s="36"/>
      <c r="AA36" s="13">
        <v>75</v>
      </c>
      <c r="AB36" s="13">
        <f t="shared" si="7"/>
        <v>27.777777777777775</v>
      </c>
      <c r="AC36" s="48"/>
      <c r="AD36" s="13">
        <v>86</v>
      </c>
      <c r="AE36" s="13">
        <f t="shared" si="8"/>
        <v>27.741935483870968</v>
      </c>
      <c r="AF36" s="36"/>
      <c r="AG36" s="13">
        <v>401</v>
      </c>
      <c r="AH36" s="13">
        <f t="shared" si="9"/>
        <v>30.218538055764885</v>
      </c>
      <c r="AI36" s="36"/>
      <c r="AJ36" s="13">
        <v>367</v>
      </c>
      <c r="AK36" s="13">
        <f t="shared" si="16"/>
        <v>31.692573402417963</v>
      </c>
      <c r="AL36" s="36"/>
      <c r="AM36" s="13">
        <v>402</v>
      </c>
      <c r="AN36" s="13">
        <f t="shared" si="10"/>
        <v>47.630331753554508</v>
      </c>
      <c r="AO36" s="45"/>
      <c r="AP36" s="13">
        <v>85</v>
      </c>
      <c r="AQ36" s="13">
        <f t="shared" si="11"/>
        <v>30.685920577617328</v>
      </c>
      <c r="AR36" s="36"/>
      <c r="AS36" s="13">
        <f t="shared" si="32"/>
        <v>3207</v>
      </c>
      <c r="AT36" s="13">
        <f t="shared" si="13"/>
        <v>33.123321627762863</v>
      </c>
      <c r="AU36" s="48"/>
      <c r="AV36" s="11"/>
    </row>
    <row r="37" spans="1:48" x14ac:dyDescent="0.25">
      <c r="A37" s="1">
        <v>33</v>
      </c>
      <c r="B37" s="22"/>
      <c r="C37" s="13">
        <v>217</v>
      </c>
      <c r="D37" s="13">
        <f t="shared" si="15"/>
        <v>42.632612966601179</v>
      </c>
      <c r="E37" s="34">
        <f t="shared" ref="E37" si="64">(D37+D38+D39+D40)/4</f>
        <v>40.864440078585467</v>
      </c>
      <c r="F37" s="13">
        <v>131</v>
      </c>
      <c r="G37" s="13">
        <f t="shared" ref="G37:G56" si="65">F37/3.71</f>
        <v>35.309973045822105</v>
      </c>
      <c r="H37" s="34">
        <f t="shared" ref="H37" si="66">(G37+G38+G39+G40)/4</f>
        <v>41.037735849056602</v>
      </c>
      <c r="I37" s="13">
        <v>106</v>
      </c>
      <c r="J37" s="13">
        <f t="shared" ref="J37:J56" si="67">I37/3.36</f>
        <v>31.547619047619047</v>
      </c>
      <c r="K37" s="34">
        <f t="shared" ref="K37" si="68">(J37+J38+J39+J40)/4</f>
        <v>35.044642857142854</v>
      </c>
      <c r="L37" s="13">
        <v>445</v>
      </c>
      <c r="M37" s="13">
        <f t="shared" ref="M37:M56" si="69">L37/12.6</f>
        <v>35.317460317460316</v>
      </c>
      <c r="N37" s="34">
        <f t="shared" ref="N37" si="70">(M37+M38+M39+M40)/4</f>
        <v>38.333333333333329</v>
      </c>
      <c r="O37" s="13">
        <v>290</v>
      </c>
      <c r="P37" s="13">
        <f t="shared" ref="P37:P56" si="71">O37/9.7</f>
        <v>29.896907216494849</v>
      </c>
      <c r="Q37" s="34">
        <f t="shared" ref="Q37" si="72">(P37+P38+P39+P40)/4</f>
        <v>33.917525773195884</v>
      </c>
      <c r="R37" s="13">
        <v>254</v>
      </c>
      <c r="S37" s="13">
        <f t="shared" ref="S37:S56" si="73">R37/9</f>
        <v>28.222222222222221</v>
      </c>
      <c r="T37" s="34">
        <f t="shared" ref="T37" si="74">(S37+S38+S39+S40)/4</f>
        <v>31.194444444444443</v>
      </c>
      <c r="U37" s="13">
        <v>177</v>
      </c>
      <c r="V37" s="13">
        <f t="shared" ref="V37:V56" si="75">U37/6.6</f>
        <v>26.81818181818182</v>
      </c>
      <c r="W37" s="34">
        <f t="shared" ref="W37" si="76">(V37+V38+V39+V40)/4</f>
        <v>29.204545454545457</v>
      </c>
      <c r="X37" s="13">
        <v>127</v>
      </c>
      <c r="Y37" s="13">
        <f t="shared" si="24"/>
        <v>25.918367346938773</v>
      </c>
      <c r="Z37" s="34">
        <f t="shared" ref="Z37" si="77">(Y37+Y38+Y39+Y40)/4</f>
        <v>30</v>
      </c>
      <c r="AA37" s="13">
        <v>73</v>
      </c>
      <c r="AB37" s="13">
        <f t="shared" ref="AB37:AB56" si="78">AA37/2.7</f>
        <v>27.037037037037035</v>
      </c>
      <c r="AC37" s="46">
        <f t="shared" ref="AC37" si="79">(AB37+AB38+AB39+AB40)/4</f>
        <v>24.25925925925926</v>
      </c>
      <c r="AD37" s="13">
        <v>64</v>
      </c>
      <c r="AE37" s="13">
        <f t="shared" ref="AE37:AE56" si="80">AD37/3.1</f>
        <v>20.64516129032258</v>
      </c>
      <c r="AF37" s="34">
        <f t="shared" ref="AF37" si="81">(AE37+AE38+AE39+AE40)/4</f>
        <v>26.048387096774192</v>
      </c>
      <c r="AG37" s="13">
        <v>385</v>
      </c>
      <c r="AH37" s="13">
        <f t="shared" ref="AH37:AH56" si="82">AG37/13.27</f>
        <v>29.012810851544838</v>
      </c>
      <c r="AI37" s="34">
        <f t="shared" ref="AI37" si="83">(AH37+AH38+AH39+AH40)/4</f>
        <v>30.614167294649587</v>
      </c>
      <c r="AJ37" s="13">
        <v>303</v>
      </c>
      <c r="AK37" s="13">
        <f t="shared" ref="AK37:AK56" si="84">AJ37/11.58</f>
        <v>26.165803108808291</v>
      </c>
      <c r="AL37" s="34">
        <f t="shared" ref="AL37" si="85">(AK37+AK38+AK39+AK40)/4</f>
        <v>27.590673575129532</v>
      </c>
      <c r="AM37" s="13">
        <v>520</v>
      </c>
      <c r="AN37" s="13">
        <f t="shared" ref="AN37:AN56" si="86">AM37/8.44</f>
        <v>61.611374407582943</v>
      </c>
      <c r="AO37" s="43">
        <f t="shared" ref="AO37" si="87">(AN37+AN38+AN39+AN40)/4</f>
        <v>59.834123222748829</v>
      </c>
      <c r="AP37" s="13">
        <v>102</v>
      </c>
      <c r="AQ37" s="13">
        <f t="shared" ref="AQ37:AQ56" si="88">AP37/2.77</f>
        <v>36.823104693140792</v>
      </c>
      <c r="AR37" s="34">
        <f t="shared" ref="AR37" si="89">(AQ37+AQ38+AQ39+AQ40)/4</f>
        <v>42.238267148014437</v>
      </c>
      <c r="AS37" s="13">
        <f t="shared" si="32"/>
        <v>3194</v>
      </c>
      <c r="AT37" s="13">
        <f t="shared" ref="AT37:AT56" si="90">AS37/96.82</f>
        <v>32.989051848791576</v>
      </c>
      <c r="AU37" s="46">
        <f t="shared" ref="AU37" si="91">(AT37+AT38+AT39+AT40)/4</f>
        <v>35.163189423672797</v>
      </c>
      <c r="AV37" s="11"/>
    </row>
    <row r="38" spans="1:48" x14ac:dyDescent="0.25">
      <c r="A38" s="1">
        <v>34</v>
      </c>
      <c r="B38" s="9"/>
      <c r="C38" s="13">
        <v>198</v>
      </c>
      <c r="D38" s="13">
        <f t="shared" si="15"/>
        <v>38.899803536345779</v>
      </c>
      <c r="E38" s="35"/>
      <c r="F38" s="13">
        <v>142</v>
      </c>
      <c r="G38" s="13">
        <f t="shared" si="65"/>
        <v>38.274932614555254</v>
      </c>
      <c r="H38" s="35"/>
      <c r="I38" s="13">
        <v>139</v>
      </c>
      <c r="J38" s="13">
        <f t="shared" si="67"/>
        <v>41.36904761904762</v>
      </c>
      <c r="K38" s="35"/>
      <c r="L38" s="13">
        <v>527</v>
      </c>
      <c r="M38" s="13">
        <f t="shared" si="69"/>
        <v>41.82539682539683</v>
      </c>
      <c r="N38" s="35"/>
      <c r="O38" s="13">
        <v>338</v>
      </c>
      <c r="P38" s="13">
        <f t="shared" si="71"/>
        <v>34.845360824742272</v>
      </c>
      <c r="Q38" s="35"/>
      <c r="R38" s="13">
        <v>300</v>
      </c>
      <c r="S38" s="13">
        <f t="shared" si="73"/>
        <v>33.333333333333336</v>
      </c>
      <c r="T38" s="35"/>
      <c r="U38" s="13">
        <v>194</v>
      </c>
      <c r="V38" s="13">
        <f t="shared" si="75"/>
        <v>29.393939393939394</v>
      </c>
      <c r="W38" s="35"/>
      <c r="X38" s="13">
        <v>170</v>
      </c>
      <c r="Y38" s="13">
        <f t="shared" si="24"/>
        <v>34.693877551020407</v>
      </c>
      <c r="Z38" s="35"/>
      <c r="AA38" s="13">
        <v>55</v>
      </c>
      <c r="AB38" s="13">
        <f t="shared" si="78"/>
        <v>20.37037037037037</v>
      </c>
      <c r="AC38" s="47"/>
      <c r="AD38" s="13">
        <v>79</v>
      </c>
      <c r="AE38" s="13">
        <f t="shared" si="80"/>
        <v>25.483870967741936</v>
      </c>
      <c r="AF38" s="35"/>
      <c r="AG38" s="13">
        <v>405</v>
      </c>
      <c r="AH38" s="13">
        <f t="shared" si="82"/>
        <v>30.519969856819895</v>
      </c>
      <c r="AI38" s="35"/>
      <c r="AJ38" s="13">
        <v>345</v>
      </c>
      <c r="AK38" s="13">
        <f t="shared" si="84"/>
        <v>29.792746113989637</v>
      </c>
      <c r="AL38" s="35"/>
      <c r="AM38" s="13">
        <v>548</v>
      </c>
      <c r="AN38" s="13">
        <f t="shared" si="86"/>
        <v>64.928909952606645</v>
      </c>
      <c r="AO38" s="44"/>
      <c r="AP38" s="13">
        <v>123</v>
      </c>
      <c r="AQ38" s="13">
        <f t="shared" si="88"/>
        <v>44.404332129963898</v>
      </c>
      <c r="AR38" s="35"/>
      <c r="AS38" s="13">
        <f t="shared" si="32"/>
        <v>3563</v>
      </c>
      <c r="AT38" s="13">
        <f t="shared" si="90"/>
        <v>36.80024788266887</v>
      </c>
      <c r="AU38" s="47"/>
      <c r="AV38" s="11"/>
    </row>
    <row r="39" spans="1:48" x14ac:dyDescent="0.25">
      <c r="A39" s="1">
        <v>35</v>
      </c>
      <c r="B39" s="7"/>
      <c r="C39" s="13">
        <v>223</v>
      </c>
      <c r="D39" s="13">
        <f t="shared" si="15"/>
        <v>43.811394891944992</v>
      </c>
      <c r="E39" s="35"/>
      <c r="F39" s="13">
        <v>149</v>
      </c>
      <c r="G39" s="13">
        <f t="shared" si="65"/>
        <v>40.161725067385447</v>
      </c>
      <c r="H39" s="35"/>
      <c r="I39" s="13">
        <v>115</v>
      </c>
      <c r="J39" s="13">
        <f t="shared" si="67"/>
        <v>34.226190476190474</v>
      </c>
      <c r="K39" s="35"/>
      <c r="L39" s="13">
        <v>452</v>
      </c>
      <c r="M39" s="13">
        <f t="shared" si="69"/>
        <v>35.873015873015873</v>
      </c>
      <c r="N39" s="35"/>
      <c r="O39" s="13">
        <v>332</v>
      </c>
      <c r="P39" s="13">
        <f t="shared" si="71"/>
        <v>34.226804123711339</v>
      </c>
      <c r="Q39" s="35"/>
      <c r="R39" s="13">
        <v>272</v>
      </c>
      <c r="S39" s="13">
        <f t="shared" si="73"/>
        <v>30.222222222222221</v>
      </c>
      <c r="T39" s="35"/>
      <c r="U39" s="13">
        <v>169</v>
      </c>
      <c r="V39" s="13">
        <f t="shared" si="75"/>
        <v>25.606060606060609</v>
      </c>
      <c r="W39" s="35"/>
      <c r="X39" s="13">
        <v>160</v>
      </c>
      <c r="Y39" s="13">
        <f t="shared" si="24"/>
        <v>32.653061224489797</v>
      </c>
      <c r="Z39" s="35"/>
      <c r="AA39" s="13">
        <v>66</v>
      </c>
      <c r="AB39" s="13">
        <f t="shared" si="78"/>
        <v>24.444444444444443</v>
      </c>
      <c r="AC39" s="47"/>
      <c r="AD39" s="13">
        <v>100</v>
      </c>
      <c r="AE39" s="13">
        <f t="shared" si="80"/>
        <v>32.258064516129032</v>
      </c>
      <c r="AF39" s="35"/>
      <c r="AG39" s="13">
        <v>414</v>
      </c>
      <c r="AH39" s="13">
        <f t="shared" si="82"/>
        <v>31.198191409193672</v>
      </c>
      <c r="AI39" s="35"/>
      <c r="AJ39" s="13">
        <v>316</v>
      </c>
      <c r="AK39" s="13">
        <f t="shared" si="84"/>
        <v>27.288428324697755</v>
      </c>
      <c r="AL39" s="35"/>
      <c r="AM39" s="13">
        <v>463</v>
      </c>
      <c r="AN39" s="13">
        <f t="shared" si="86"/>
        <v>54.857819905213276</v>
      </c>
      <c r="AO39" s="44"/>
      <c r="AP39" s="13">
        <v>108</v>
      </c>
      <c r="AQ39" s="13">
        <f t="shared" si="88"/>
        <v>38.989169675090253</v>
      </c>
      <c r="AR39" s="35"/>
      <c r="AS39" s="13">
        <f t="shared" si="32"/>
        <v>3339</v>
      </c>
      <c r="AT39" s="13">
        <f t="shared" si="90"/>
        <v>34.486676306548233</v>
      </c>
      <c r="AU39" s="47"/>
      <c r="AV39" s="11"/>
    </row>
    <row r="40" spans="1:48" x14ac:dyDescent="0.25">
      <c r="A40" s="1">
        <v>36</v>
      </c>
      <c r="B40" s="8"/>
      <c r="C40" s="13">
        <v>194</v>
      </c>
      <c r="D40" s="13">
        <f t="shared" si="15"/>
        <v>38.113948919449903</v>
      </c>
      <c r="E40" s="36"/>
      <c r="F40" s="13">
        <v>187</v>
      </c>
      <c r="G40" s="13">
        <f t="shared" si="65"/>
        <v>50.404312668463611</v>
      </c>
      <c r="H40" s="36"/>
      <c r="I40" s="13">
        <v>111</v>
      </c>
      <c r="J40" s="13">
        <f t="shared" si="67"/>
        <v>33.035714285714285</v>
      </c>
      <c r="K40" s="36"/>
      <c r="L40" s="13">
        <v>508</v>
      </c>
      <c r="M40" s="13">
        <f t="shared" si="69"/>
        <v>40.317460317460316</v>
      </c>
      <c r="N40" s="36"/>
      <c r="O40" s="13">
        <v>356</v>
      </c>
      <c r="P40" s="13">
        <f t="shared" si="71"/>
        <v>36.701030927835056</v>
      </c>
      <c r="Q40" s="36"/>
      <c r="R40" s="13">
        <v>297</v>
      </c>
      <c r="S40" s="13">
        <f t="shared" si="73"/>
        <v>33</v>
      </c>
      <c r="T40" s="36"/>
      <c r="U40" s="13">
        <v>231</v>
      </c>
      <c r="V40" s="13">
        <f t="shared" si="75"/>
        <v>35</v>
      </c>
      <c r="W40" s="36"/>
      <c r="X40" s="13">
        <v>131</v>
      </c>
      <c r="Y40" s="13">
        <f t="shared" si="24"/>
        <v>26.734693877551017</v>
      </c>
      <c r="Z40" s="36"/>
      <c r="AA40" s="13">
        <v>68</v>
      </c>
      <c r="AB40" s="13">
        <f t="shared" si="78"/>
        <v>25.185185185185183</v>
      </c>
      <c r="AC40" s="48"/>
      <c r="AD40" s="13">
        <v>80</v>
      </c>
      <c r="AE40" s="13">
        <f t="shared" si="80"/>
        <v>25.806451612903224</v>
      </c>
      <c r="AF40" s="36"/>
      <c r="AG40" s="13">
        <v>421</v>
      </c>
      <c r="AH40" s="13">
        <f t="shared" si="82"/>
        <v>31.725697061039941</v>
      </c>
      <c r="AI40" s="36"/>
      <c r="AJ40" s="13">
        <v>314</v>
      </c>
      <c r="AK40" s="13">
        <f t="shared" si="84"/>
        <v>27.115716753022454</v>
      </c>
      <c r="AL40" s="36"/>
      <c r="AM40" s="13">
        <v>489</v>
      </c>
      <c r="AN40" s="13">
        <f t="shared" si="86"/>
        <v>57.938388625592424</v>
      </c>
      <c r="AO40" s="45"/>
      <c r="AP40" s="13">
        <v>135</v>
      </c>
      <c r="AQ40" s="13">
        <f t="shared" si="88"/>
        <v>48.736462093862812</v>
      </c>
      <c r="AR40" s="36"/>
      <c r="AS40" s="13">
        <f t="shared" si="32"/>
        <v>3522</v>
      </c>
      <c r="AT40" s="13">
        <f t="shared" si="90"/>
        <v>36.376781656682503</v>
      </c>
      <c r="AU40" s="48"/>
      <c r="AV40" s="11"/>
    </row>
    <row r="41" spans="1:48" x14ac:dyDescent="0.25">
      <c r="A41" s="1">
        <v>37</v>
      </c>
      <c r="B41" s="2"/>
      <c r="C41" s="13">
        <v>215</v>
      </c>
      <c r="D41" s="13">
        <f t="shared" ref="D41:D56" si="92">C41/5.09</f>
        <v>42.239685658153242</v>
      </c>
      <c r="E41" s="34">
        <f t="shared" ref="E41" si="93">(D41+D42+D43+D44)/4</f>
        <v>41.650294695481335</v>
      </c>
      <c r="F41" s="13">
        <v>129</v>
      </c>
      <c r="G41" s="13">
        <f t="shared" si="65"/>
        <v>34.770889487870619</v>
      </c>
      <c r="H41" s="34">
        <f t="shared" ref="H41" si="94">(G41+G42+G43+G44)/4</f>
        <v>39.892183288409697</v>
      </c>
      <c r="I41" s="13">
        <v>115</v>
      </c>
      <c r="J41" s="13">
        <f t="shared" si="67"/>
        <v>34.226190476190474</v>
      </c>
      <c r="K41" s="34">
        <f t="shared" ref="K41" si="95">(J41+J42+J43+J44)/4</f>
        <v>34.523809523809526</v>
      </c>
      <c r="L41" s="13">
        <v>443</v>
      </c>
      <c r="M41" s="13">
        <f t="shared" si="69"/>
        <v>35.158730158730158</v>
      </c>
      <c r="N41" s="34">
        <f t="shared" ref="N41" si="96">(M41+M42+M43+M44)/4</f>
        <v>40.535714285714285</v>
      </c>
      <c r="O41" s="13">
        <v>416</v>
      </c>
      <c r="P41" s="13">
        <f t="shared" si="71"/>
        <v>42.886597938144334</v>
      </c>
      <c r="Q41" s="34">
        <f t="shared" ref="Q41" si="97">(P41+P42+P43+P44)/4</f>
        <v>40.747422680412377</v>
      </c>
      <c r="R41" s="13">
        <v>323</v>
      </c>
      <c r="S41" s="13">
        <f t="shared" si="73"/>
        <v>35.888888888888886</v>
      </c>
      <c r="T41" s="34">
        <f t="shared" ref="T41" si="98">(S41+S42+S43+S44)/4</f>
        <v>35.388888888888886</v>
      </c>
      <c r="U41" s="13">
        <v>184</v>
      </c>
      <c r="V41" s="13">
        <f t="shared" si="75"/>
        <v>27.878787878787879</v>
      </c>
      <c r="W41" s="34">
        <f t="shared" ref="W41" si="99">(V41+V42+V43+V44)/4</f>
        <v>33.219696969696969</v>
      </c>
      <c r="X41" s="13">
        <v>141</v>
      </c>
      <c r="Y41" s="13">
        <f t="shared" si="24"/>
        <v>28.77551020408163</v>
      </c>
      <c r="Z41" s="34">
        <f t="shared" ref="Z41" si="100">(Y41+Y42+Y43+Y44)/4</f>
        <v>35.306122448979593</v>
      </c>
      <c r="AA41" s="13">
        <v>68</v>
      </c>
      <c r="AB41" s="13">
        <f t="shared" si="78"/>
        <v>25.185185185185183</v>
      </c>
      <c r="AC41" s="34">
        <f t="shared" ref="AC41" si="101">(AB41+AB42+AB43+AB44)/4</f>
        <v>28.148148148148145</v>
      </c>
      <c r="AD41" s="13">
        <v>93</v>
      </c>
      <c r="AE41" s="13">
        <f t="shared" si="80"/>
        <v>30</v>
      </c>
      <c r="AF41" s="34">
        <f t="shared" ref="AF41" si="102">(AE41+AE42+AE43+AE44)/4</f>
        <v>27.096774193548384</v>
      </c>
      <c r="AG41" s="13">
        <v>442</v>
      </c>
      <c r="AH41" s="13">
        <f t="shared" si="82"/>
        <v>33.308214016578752</v>
      </c>
      <c r="AI41" s="34">
        <f t="shared" ref="AI41" si="103">(AH41+AH42+AH43+AH44)/4</f>
        <v>36.680482290881692</v>
      </c>
      <c r="AJ41" s="13">
        <v>303</v>
      </c>
      <c r="AK41" s="13">
        <f t="shared" si="84"/>
        <v>26.165803108808291</v>
      </c>
      <c r="AL41" s="46">
        <f t="shared" ref="AL41" si="104">(AK41+AK42+AK43+AK44)/4</f>
        <v>27.417962003454232</v>
      </c>
      <c r="AM41" s="13">
        <v>437</v>
      </c>
      <c r="AN41" s="13">
        <f t="shared" si="86"/>
        <v>51.777251184834128</v>
      </c>
      <c r="AO41" s="43">
        <f t="shared" ref="AO41" si="105">(AN41+AN42+AN43+AN44)/4</f>
        <v>47.511848341232231</v>
      </c>
      <c r="AP41" s="13">
        <v>112</v>
      </c>
      <c r="AQ41" s="13">
        <f t="shared" si="88"/>
        <v>40.433212996389891</v>
      </c>
      <c r="AR41" s="34">
        <f t="shared" ref="AR41" si="106">(AQ41+AQ42+AQ43+AQ44)/4</f>
        <v>39.981949458483754</v>
      </c>
      <c r="AS41" s="13">
        <f t="shared" si="32"/>
        <v>3421</v>
      </c>
      <c r="AT41" s="13">
        <f t="shared" si="90"/>
        <v>35.333608758520967</v>
      </c>
      <c r="AU41" s="46">
        <f t="shared" ref="AU41" si="107">(AT41+AT42+AT43+AT44)/4</f>
        <v>36.859636438752332</v>
      </c>
      <c r="AV41" s="11"/>
    </row>
    <row r="42" spans="1:48" x14ac:dyDescent="0.25">
      <c r="A42" s="1">
        <v>38</v>
      </c>
      <c r="B42" s="3"/>
      <c r="C42" s="13">
        <v>216</v>
      </c>
      <c r="D42" s="13">
        <f t="shared" si="92"/>
        <v>42.436149312377211</v>
      </c>
      <c r="E42" s="35"/>
      <c r="F42" s="13">
        <v>151</v>
      </c>
      <c r="G42" s="13">
        <f t="shared" si="65"/>
        <v>40.700808625336926</v>
      </c>
      <c r="H42" s="35"/>
      <c r="I42" s="13">
        <v>123</v>
      </c>
      <c r="J42" s="13">
        <f t="shared" si="67"/>
        <v>36.607142857142861</v>
      </c>
      <c r="K42" s="35"/>
      <c r="L42" s="13">
        <v>539</v>
      </c>
      <c r="M42" s="13">
        <f t="shared" si="69"/>
        <v>42.777777777777779</v>
      </c>
      <c r="N42" s="35"/>
      <c r="O42" s="13">
        <v>371</v>
      </c>
      <c r="P42" s="13">
        <f t="shared" si="71"/>
        <v>38.247422680412377</v>
      </c>
      <c r="Q42" s="35"/>
      <c r="R42" s="13">
        <v>341</v>
      </c>
      <c r="S42" s="13">
        <f t="shared" si="73"/>
        <v>37.888888888888886</v>
      </c>
      <c r="T42" s="35"/>
      <c r="U42" s="13">
        <v>216</v>
      </c>
      <c r="V42" s="13">
        <f>U42/6.6</f>
        <v>32.727272727272727</v>
      </c>
      <c r="W42" s="35"/>
      <c r="X42" s="13">
        <v>171</v>
      </c>
      <c r="Y42" s="13">
        <f t="shared" si="24"/>
        <v>34.897959183673464</v>
      </c>
      <c r="Z42" s="35"/>
      <c r="AA42" s="13">
        <v>72</v>
      </c>
      <c r="AB42" s="13">
        <f t="shared" si="78"/>
        <v>26.666666666666664</v>
      </c>
      <c r="AC42" s="35"/>
      <c r="AD42" s="13">
        <v>64</v>
      </c>
      <c r="AE42" s="13">
        <f t="shared" si="80"/>
        <v>20.64516129032258</v>
      </c>
      <c r="AF42" s="35"/>
      <c r="AG42" s="13">
        <v>470</v>
      </c>
      <c r="AH42" s="13">
        <f t="shared" si="82"/>
        <v>35.418236623963828</v>
      </c>
      <c r="AI42" s="35"/>
      <c r="AJ42" s="13">
        <v>362</v>
      </c>
      <c r="AK42" s="13">
        <f t="shared" si="84"/>
        <v>31.260794473229705</v>
      </c>
      <c r="AL42" s="47"/>
      <c r="AM42" s="13">
        <v>383</v>
      </c>
      <c r="AN42" s="13">
        <f t="shared" si="86"/>
        <v>45.379146919431285</v>
      </c>
      <c r="AO42" s="44"/>
      <c r="AP42" s="13">
        <v>105</v>
      </c>
      <c r="AQ42" s="13">
        <f t="shared" si="88"/>
        <v>37.906137184115522</v>
      </c>
      <c r="AR42" s="35"/>
      <c r="AS42" s="13">
        <f t="shared" si="32"/>
        <v>3584</v>
      </c>
      <c r="AT42" s="13">
        <f t="shared" si="90"/>
        <v>37.017145217930185</v>
      </c>
      <c r="AU42" s="47"/>
      <c r="AV42" s="11"/>
    </row>
    <row r="43" spans="1:48" x14ac:dyDescent="0.25">
      <c r="A43" s="1">
        <v>39</v>
      </c>
      <c r="B43" s="4"/>
      <c r="C43" s="13">
        <v>199</v>
      </c>
      <c r="D43" s="13">
        <f t="shared" si="92"/>
        <v>39.096267190569748</v>
      </c>
      <c r="E43" s="35"/>
      <c r="F43" s="13">
        <v>146</v>
      </c>
      <c r="G43" s="13">
        <f t="shared" si="65"/>
        <v>39.353099730458219</v>
      </c>
      <c r="H43" s="35"/>
      <c r="I43" s="13">
        <v>93</v>
      </c>
      <c r="J43" s="13">
        <f t="shared" si="67"/>
        <v>27.678571428571431</v>
      </c>
      <c r="K43" s="35"/>
      <c r="L43" s="13">
        <v>527</v>
      </c>
      <c r="M43" s="13">
        <f t="shared" si="69"/>
        <v>41.82539682539683</v>
      </c>
      <c r="N43" s="35"/>
      <c r="O43" s="13">
        <v>397</v>
      </c>
      <c r="P43" s="13">
        <f t="shared" si="71"/>
        <v>40.927835051546396</v>
      </c>
      <c r="Q43" s="35"/>
      <c r="R43" s="13">
        <v>294</v>
      </c>
      <c r="S43" s="13">
        <f t="shared" si="73"/>
        <v>32.666666666666664</v>
      </c>
      <c r="T43" s="35"/>
      <c r="U43" s="13">
        <v>239</v>
      </c>
      <c r="V43" s="13">
        <f t="shared" si="75"/>
        <v>36.212121212121211</v>
      </c>
      <c r="W43" s="35"/>
      <c r="X43" s="13">
        <v>161</v>
      </c>
      <c r="Y43" s="13">
        <f t="shared" si="24"/>
        <v>32.857142857142854</v>
      </c>
      <c r="Z43" s="35"/>
      <c r="AA43" s="13">
        <v>77</v>
      </c>
      <c r="AB43" s="13">
        <f t="shared" si="78"/>
        <v>28.518518518518515</v>
      </c>
      <c r="AC43" s="35"/>
      <c r="AD43" s="13">
        <v>82</v>
      </c>
      <c r="AE43" s="13">
        <f t="shared" si="80"/>
        <v>26.451612903225804</v>
      </c>
      <c r="AF43" s="35"/>
      <c r="AG43" s="13">
        <v>496</v>
      </c>
      <c r="AH43" s="13">
        <f t="shared" si="82"/>
        <v>37.377543330821403</v>
      </c>
      <c r="AI43" s="35"/>
      <c r="AJ43" s="13">
        <v>312</v>
      </c>
      <c r="AK43" s="13">
        <f t="shared" si="84"/>
        <v>26.94300518134715</v>
      </c>
      <c r="AL43" s="47"/>
      <c r="AM43" s="13">
        <v>423</v>
      </c>
      <c r="AN43" s="13">
        <f t="shared" si="86"/>
        <v>50.118483412322277</v>
      </c>
      <c r="AO43" s="44"/>
      <c r="AP43" s="13">
        <v>122</v>
      </c>
      <c r="AQ43" s="13">
        <f t="shared" si="88"/>
        <v>44.04332129963899</v>
      </c>
      <c r="AR43" s="35"/>
      <c r="AS43" s="13">
        <f t="shared" si="32"/>
        <v>3568</v>
      </c>
      <c r="AT43" s="13">
        <f t="shared" si="90"/>
        <v>36.851890105350137</v>
      </c>
      <c r="AU43" s="47"/>
      <c r="AV43" s="11"/>
    </row>
    <row r="44" spans="1:48" x14ac:dyDescent="0.25">
      <c r="A44" s="1">
        <v>40</v>
      </c>
      <c r="B44" s="5"/>
      <c r="C44" s="13">
        <v>218</v>
      </c>
      <c r="D44" s="13">
        <f t="shared" si="92"/>
        <v>42.829076620825148</v>
      </c>
      <c r="E44" s="36"/>
      <c r="F44" s="13">
        <v>166</v>
      </c>
      <c r="G44" s="13">
        <f t="shared" si="65"/>
        <v>44.743935309973047</v>
      </c>
      <c r="H44" s="36"/>
      <c r="I44" s="13">
        <v>133</v>
      </c>
      <c r="J44" s="13">
        <f t="shared" si="67"/>
        <v>39.583333333333336</v>
      </c>
      <c r="K44" s="36"/>
      <c r="L44" s="13">
        <v>534</v>
      </c>
      <c r="M44" s="13">
        <f t="shared" si="69"/>
        <v>42.38095238095238</v>
      </c>
      <c r="N44" s="36"/>
      <c r="O44" s="13">
        <v>397</v>
      </c>
      <c r="P44" s="13">
        <f t="shared" si="71"/>
        <v>40.927835051546396</v>
      </c>
      <c r="Q44" s="36"/>
      <c r="R44" s="13">
        <v>316</v>
      </c>
      <c r="S44" s="13">
        <f t="shared" si="73"/>
        <v>35.111111111111114</v>
      </c>
      <c r="T44" s="36"/>
      <c r="U44" s="13">
        <v>238</v>
      </c>
      <c r="V44" s="13">
        <f t="shared" si="75"/>
        <v>36.060606060606062</v>
      </c>
      <c r="W44" s="36"/>
      <c r="X44" s="13">
        <v>219</v>
      </c>
      <c r="Y44" s="13">
        <f t="shared" si="24"/>
        <v>44.693877551020407</v>
      </c>
      <c r="Z44" s="36"/>
      <c r="AA44" s="13">
        <v>87</v>
      </c>
      <c r="AB44" s="13">
        <f t="shared" si="78"/>
        <v>32.222222222222221</v>
      </c>
      <c r="AC44" s="36"/>
      <c r="AD44" s="13">
        <v>97</v>
      </c>
      <c r="AE44" s="13">
        <f t="shared" si="80"/>
        <v>31.29032258064516</v>
      </c>
      <c r="AF44" s="36"/>
      <c r="AG44" s="13">
        <v>539</v>
      </c>
      <c r="AH44" s="13">
        <f t="shared" si="82"/>
        <v>40.617935192162776</v>
      </c>
      <c r="AI44" s="36"/>
      <c r="AJ44" s="13">
        <v>293</v>
      </c>
      <c r="AK44" s="13">
        <f t="shared" si="84"/>
        <v>25.302245250431778</v>
      </c>
      <c r="AL44" s="48"/>
      <c r="AM44" s="13">
        <v>361</v>
      </c>
      <c r="AN44" s="13">
        <f t="shared" si="86"/>
        <v>42.772511848341232</v>
      </c>
      <c r="AO44" s="45"/>
      <c r="AP44" s="13">
        <v>104</v>
      </c>
      <c r="AQ44" s="13">
        <f t="shared" si="88"/>
        <v>37.545126353790614</v>
      </c>
      <c r="AR44" s="36"/>
      <c r="AS44" s="13">
        <f t="shared" si="32"/>
        <v>3702</v>
      </c>
      <c r="AT44" s="13">
        <f t="shared" si="90"/>
        <v>38.235901673208019</v>
      </c>
      <c r="AU44" s="48"/>
      <c r="AV44" s="11"/>
    </row>
    <row r="45" spans="1:48" x14ac:dyDescent="0.25">
      <c r="A45" s="1">
        <v>41</v>
      </c>
      <c r="B45" s="22"/>
      <c r="C45" s="13">
        <v>196</v>
      </c>
      <c r="D45" s="13">
        <f t="shared" si="92"/>
        <v>38.506876227897841</v>
      </c>
      <c r="E45" s="34">
        <f t="shared" ref="E45" si="108">(D45+D46+D47+D48)/4</f>
        <v>37.966601178781929</v>
      </c>
      <c r="F45" s="13">
        <v>146</v>
      </c>
      <c r="G45" s="13">
        <f t="shared" si="65"/>
        <v>39.353099730458219</v>
      </c>
      <c r="H45" s="34">
        <f t="shared" ref="H45" si="109">(G45+G46+G47+G48)/4</f>
        <v>38.746630727762806</v>
      </c>
      <c r="I45" s="13">
        <v>122</v>
      </c>
      <c r="J45" s="13">
        <f t="shared" si="67"/>
        <v>36.30952380952381</v>
      </c>
      <c r="K45" s="34">
        <f t="shared" ref="K45" si="110">(J45+J46+J47+J48)/4</f>
        <v>36.235119047619051</v>
      </c>
      <c r="L45" s="13">
        <v>491</v>
      </c>
      <c r="M45" s="13">
        <f t="shared" si="69"/>
        <v>38.968253968253968</v>
      </c>
      <c r="N45" s="34">
        <f t="shared" ref="N45" si="111">(M45+M46+M47+M48)/4</f>
        <v>36.388888888888893</v>
      </c>
      <c r="O45" s="13">
        <v>414</v>
      </c>
      <c r="P45" s="13">
        <f t="shared" si="71"/>
        <v>42.680412371134025</v>
      </c>
      <c r="Q45" s="34">
        <f t="shared" ref="Q45" si="112">(P45+P46+P47+P48)/4</f>
        <v>39.871134020618555</v>
      </c>
      <c r="R45" s="13">
        <v>345</v>
      </c>
      <c r="S45" s="13">
        <f t="shared" si="73"/>
        <v>38.333333333333336</v>
      </c>
      <c r="T45" s="34">
        <f t="shared" ref="T45" si="113">(S45+S46+S47+S48)/4</f>
        <v>34.777777777777779</v>
      </c>
      <c r="U45" s="13">
        <v>209</v>
      </c>
      <c r="V45" s="13">
        <f t="shared" si="75"/>
        <v>31.666666666666668</v>
      </c>
      <c r="W45" s="34">
        <f t="shared" ref="W45" si="114">(V45+V46+V47+V48)/4</f>
        <v>32.234848484848484</v>
      </c>
      <c r="X45" s="13">
        <v>167</v>
      </c>
      <c r="Y45" s="13">
        <f t="shared" si="24"/>
        <v>34.08163265306122</v>
      </c>
      <c r="Z45" s="34">
        <f t="shared" ref="Z45" si="115">(Y45+Y46+Y47+Y48)/4</f>
        <v>32.346938775510196</v>
      </c>
      <c r="AA45" s="13">
        <v>95</v>
      </c>
      <c r="AB45" s="13">
        <f t="shared" si="78"/>
        <v>35.185185185185183</v>
      </c>
      <c r="AC45" s="34">
        <f t="shared" ref="AC45" si="116">(AB45+AB46+AB47+AB48)/4</f>
        <v>31.851851851851851</v>
      </c>
      <c r="AD45" s="13">
        <v>71</v>
      </c>
      <c r="AE45" s="13">
        <f t="shared" si="80"/>
        <v>22.903225806451612</v>
      </c>
      <c r="AF45" s="46">
        <f t="shared" ref="AF45" si="117">(AE45+AE46+AE47+AE48)/4</f>
        <v>26.532258064516128</v>
      </c>
      <c r="AG45" s="13">
        <v>544</v>
      </c>
      <c r="AH45" s="13">
        <f t="shared" si="82"/>
        <v>40.994724943481536</v>
      </c>
      <c r="AI45" s="43">
        <f t="shared" ref="AI45" si="118">(AH45+AH46+AH47+AH48)/4</f>
        <v>42.08741522230595</v>
      </c>
      <c r="AJ45" s="13">
        <v>299</v>
      </c>
      <c r="AK45" s="13">
        <f t="shared" si="84"/>
        <v>25.820379965457686</v>
      </c>
      <c r="AL45" s="34">
        <f t="shared" ref="AL45" si="119">(AK45+AK46+AK47+AK48)/4</f>
        <v>29.771157167530227</v>
      </c>
      <c r="AM45" s="13">
        <v>321</v>
      </c>
      <c r="AN45" s="13">
        <f t="shared" si="86"/>
        <v>38.03317535545024</v>
      </c>
      <c r="AO45" s="34">
        <f t="shared" ref="AO45" si="120">(AN45+AN46+AN47+AN48)/4</f>
        <v>36.522511848341239</v>
      </c>
      <c r="AP45" s="13">
        <v>103</v>
      </c>
      <c r="AQ45" s="13">
        <f t="shared" si="88"/>
        <v>37.184115523465707</v>
      </c>
      <c r="AR45" s="34">
        <f t="shared" ref="AR45" si="121">(AQ45+AQ46+AQ47+AQ48)/4</f>
        <v>32.942238267148014</v>
      </c>
      <c r="AS45" s="13">
        <f t="shared" si="32"/>
        <v>3523</v>
      </c>
      <c r="AT45" s="13">
        <f t="shared" si="90"/>
        <v>36.387110101218759</v>
      </c>
      <c r="AU45" s="46">
        <f t="shared" ref="AU45" si="122">(AT45+AT46+AT47+AT48)/4</f>
        <v>35.728671762032633</v>
      </c>
      <c r="AV45" s="11"/>
    </row>
    <row r="46" spans="1:48" x14ac:dyDescent="0.25">
      <c r="A46" s="1">
        <v>42</v>
      </c>
      <c r="B46" s="9"/>
      <c r="C46" s="13">
        <v>170</v>
      </c>
      <c r="D46" s="13">
        <f t="shared" si="92"/>
        <v>33.398821218074659</v>
      </c>
      <c r="E46" s="35"/>
      <c r="F46" s="13">
        <v>141</v>
      </c>
      <c r="G46" s="13">
        <f t="shared" si="65"/>
        <v>38.005390835579519</v>
      </c>
      <c r="H46" s="35"/>
      <c r="I46" s="13">
        <v>124</v>
      </c>
      <c r="J46" s="13">
        <f t="shared" si="67"/>
        <v>36.904761904761905</v>
      </c>
      <c r="K46" s="35"/>
      <c r="L46" s="13">
        <v>408</v>
      </c>
      <c r="M46" s="13">
        <f t="shared" si="69"/>
        <v>32.38095238095238</v>
      </c>
      <c r="N46" s="35"/>
      <c r="O46" s="13">
        <v>386</v>
      </c>
      <c r="P46" s="13">
        <f t="shared" si="71"/>
        <v>39.793814432989691</v>
      </c>
      <c r="Q46" s="35"/>
      <c r="R46" s="13">
        <v>290</v>
      </c>
      <c r="S46" s="13">
        <f t="shared" si="73"/>
        <v>32.222222222222221</v>
      </c>
      <c r="T46" s="35"/>
      <c r="U46" s="13">
        <v>201</v>
      </c>
      <c r="V46" s="13">
        <f t="shared" si="75"/>
        <v>30.454545454545457</v>
      </c>
      <c r="W46" s="35"/>
      <c r="X46" s="13">
        <v>117</v>
      </c>
      <c r="Y46" s="13">
        <f t="shared" si="24"/>
        <v>23.877551020408163</v>
      </c>
      <c r="Z46" s="35"/>
      <c r="AA46" s="13">
        <v>91</v>
      </c>
      <c r="AB46" s="13">
        <f t="shared" si="78"/>
        <v>33.703703703703702</v>
      </c>
      <c r="AC46" s="35"/>
      <c r="AD46" s="13">
        <v>82</v>
      </c>
      <c r="AE46" s="13">
        <f t="shared" si="80"/>
        <v>26.451612903225804</v>
      </c>
      <c r="AF46" s="47"/>
      <c r="AG46" s="13">
        <v>453</v>
      </c>
      <c r="AH46" s="13">
        <f t="shared" si="82"/>
        <v>34.137151469480031</v>
      </c>
      <c r="AI46" s="44"/>
      <c r="AJ46" s="13">
        <v>323</v>
      </c>
      <c r="AK46" s="13">
        <f t="shared" si="84"/>
        <v>27.892918825561313</v>
      </c>
      <c r="AL46" s="35"/>
      <c r="AM46" s="13">
        <v>293</v>
      </c>
      <c r="AN46" s="13">
        <f t="shared" si="86"/>
        <v>34.715639810426545</v>
      </c>
      <c r="AO46" s="35"/>
      <c r="AP46" s="13">
        <v>89</v>
      </c>
      <c r="AQ46" s="13">
        <f t="shared" si="88"/>
        <v>32.129963898916969</v>
      </c>
      <c r="AR46" s="35"/>
      <c r="AS46" s="13">
        <f t="shared" si="32"/>
        <v>3168</v>
      </c>
      <c r="AT46" s="13">
        <f t="shared" si="90"/>
        <v>32.720512290849001</v>
      </c>
      <c r="AU46" s="47"/>
      <c r="AV46" s="11"/>
    </row>
    <row r="47" spans="1:48" x14ac:dyDescent="0.25">
      <c r="A47" s="1">
        <v>43</v>
      </c>
      <c r="B47" s="7"/>
      <c r="C47" s="13">
        <v>218</v>
      </c>
      <c r="D47" s="13">
        <f t="shared" si="92"/>
        <v>42.829076620825148</v>
      </c>
      <c r="E47" s="35"/>
      <c r="F47" s="13">
        <v>145</v>
      </c>
      <c r="G47" s="13">
        <f t="shared" si="65"/>
        <v>39.083557951482483</v>
      </c>
      <c r="H47" s="35"/>
      <c r="I47" s="13">
        <v>119</v>
      </c>
      <c r="J47" s="13">
        <f t="shared" si="67"/>
        <v>35.416666666666671</v>
      </c>
      <c r="K47" s="35"/>
      <c r="L47" s="13">
        <v>445</v>
      </c>
      <c r="M47" s="13">
        <f t="shared" si="69"/>
        <v>35.317460317460316</v>
      </c>
      <c r="N47" s="35"/>
      <c r="O47" s="13">
        <v>403</v>
      </c>
      <c r="P47" s="13">
        <f t="shared" si="71"/>
        <v>41.546391752577321</v>
      </c>
      <c r="Q47" s="35"/>
      <c r="R47" s="13">
        <v>329</v>
      </c>
      <c r="S47" s="13">
        <f t="shared" si="73"/>
        <v>36.555555555555557</v>
      </c>
      <c r="T47" s="35"/>
      <c r="U47" s="13">
        <v>223</v>
      </c>
      <c r="V47" s="13">
        <f t="shared" si="75"/>
        <v>33.787878787878789</v>
      </c>
      <c r="W47" s="35"/>
      <c r="X47" s="13">
        <v>172</v>
      </c>
      <c r="Y47" s="13">
        <f t="shared" si="24"/>
        <v>35.102040816326529</v>
      </c>
      <c r="Z47" s="35"/>
      <c r="AA47" s="13">
        <v>76</v>
      </c>
      <c r="AB47" s="13">
        <f t="shared" si="78"/>
        <v>28.148148148148145</v>
      </c>
      <c r="AC47" s="35"/>
      <c r="AD47" s="13">
        <v>94</v>
      </c>
      <c r="AE47" s="13">
        <f t="shared" si="80"/>
        <v>30.322580645161288</v>
      </c>
      <c r="AF47" s="47"/>
      <c r="AG47" s="13">
        <v>598</v>
      </c>
      <c r="AH47" s="13">
        <f t="shared" si="82"/>
        <v>45.064054257724194</v>
      </c>
      <c r="AI47" s="44"/>
      <c r="AJ47" s="13">
        <v>343</v>
      </c>
      <c r="AK47" s="13">
        <f t="shared" si="84"/>
        <v>29.620034542314336</v>
      </c>
      <c r="AL47" s="35"/>
      <c r="AM47" s="13">
        <v>329</v>
      </c>
      <c r="AN47" s="13">
        <f t="shared" si="86"/>
        <v>38.981042654028435</v>
      </c>
      <c r="AO47" s="35"/>
      <c r="AP47" s="13">
        <v>97</v>
      </c>
      <c r="AQ47" s="13">
        <f t="shared" si="88"/>
        <v>35.018050541516246</v>
      </c>
      <c r="AR47" s="35"/>
      <c r="AS47" s="13">
        <f t="shared" si="32"/>
        <v>3591</v>
      </c>
      <c r="AT47" s="13">
        <f t="shared" si="90"/>
        <v>37.08944432968395</v>
      </c>
      <c r="AU47" s="47"/>
      <c r="AV47" s="11"/>
    </row>
    <row r="48" spans="1:48" x14ac:dyDescent="0.25">
      <c r="A48" s="1">
        <v>44</v>
      </c>
      <c r="B48" s="8"/>
      <c r="C48" s="13">
        <v>189</v>
      </c>
      <c r="D48" s="13">
        <f t="shared" si="92"/>
        <v>37.131630648330059</v>
      </c>
      <c r="E48" s="36"/>
      <c r="F48" s="13">
        <v>143</v>
      </c>
      <c r="G48" s="13">
        <f t="shared" si="65"/>
        <v>38.544474393530997</v>
      </c>
      <c r="H48" s="36"/>
      <c r="I48" s="13">
        <v>122</v>
      </c>
      <c r="J48" s="13">
        <f t="shared" si="67"/>
        <v>36.30952380952381</v>
      </c>
      <c r="K48" s="36"/>
      <c r="L48" s="13">
        <v>490</v>
      </c>
      <c r="M48" s="13">
        <f t="shared" si="69"/>
        <v>38.888888888888893</v>
      </c>
      <c r="N48" s="36"/>
      <c r="O48" s="13">
        <v>344</v>
      </c>
      <c r="P48" s="13">
        <f t="shared" si="71"/>
        <v>35.463917525773198</v>
      </c>
      <c r="Q48" s="36"/>
      <c r="R48" s="13">
        <v>288</v>
      </c>
      <c r="S48" s="13">
        <f t="shared" si="73"/>
        <v>32</v>
      </c>
      <c r="T48" s="36"/>
      <c r="U48" s="13">
        <v>218</v>
      </c>
      <c r="V48" s="13">
        <f t="shared" si="75"/>
        <v>33.030303030303031</v>
      </c>
      <c r="W48" s="36"/>
      <c r="X48" s="13">
        <v>178</v>
      </c>
      <c r="Y48" s="13">
        <f t="shared" si="24"/>
        <v>36.326530612244895</v>
      </c>
      <c r="Z48" s="36"/>
      <c r="AA48" s="13">
        <v>82</v>
      </c>
      <c r="AB48" s="13">
        <f t="shared" si="78"/>
        <v>30.370370370370367</v>
      </c>
      <c r="AC48" s="36"/>
      <c r="AD48" s="13">
        <v>82</v>
      </c>
      <c r="AE48" s="13">
        <f t="shared" si="80"/>
        <v>26.451612903225804</v>
      </c>
      <c r="AF48" s="48"/>
      <c r="AG48" s="13">
        <v>639</v>
      </c>
      <c r="AH48" s="13">
        <f t="shared" si="82"/>
        <v>48.153730218538058</v>
      </c>
      <c r="AI48" s="45"/>
      <c r="AJ48" s="13">
        <v>414</v>
      </c>
      <c r="AK48" s="13">
        <f t="shared" si="84"/>
        <v>35.751295336787564</v>
      </c>
      <c r="AL48" s="36"/>
      <c r="AM48" s="13">
        <v>290</v>
      </c>
      <c r="AN48" s="13">
        <f t="shared" si="86"/>
        <v>34.360189573459721</v>
      </c>
      <c r="AO48" s="36"/>
      <c r="AP48" s="13">
        <v>76</v>
      </c>
      <c r="AQ48" s="13">
        <f t="shared" si="88"/>
        <v>27.43682310469314</v>
      </c>
      <c r="AR48" s="36"/>
      <c r="AS48" s="13">
        <f t="shared" si="32"/>
        <v>3555</v>
      </c>
      <c r="AT48" s="13">
        <f t="shared" si="90"/>
        <v>36.717620326378849</v>
      </c>
      <c r="AU48" s="48"/>
      <c r="AV48" s="11"/>
    </row>
    <row r="49" spans="1:48" x14ac:dyDescent="0.25">
      <c r="A49" s="1">
        <v>45</v>
      </c>
      <c r="B49" s="2"/>
      <c r="C49" s="13">
        <v>179</v>
      </c>
      <c r="D49" s="13">
        <f t="shared" si="92"/>
        <v>35.166994106090371</v>
      </c>
      <c r="E49" s="34">
        <f t="shared" ref="E49" si="123">(D49+D50+D51+D52)/4</f>
        <v>38.948919449901766</v>
      </c>
      <c r="F49" s="13">
        <v>151</v>
      </c>
      <c r="G49" s="13">
        <f t="shared" si="65"/>
        <v>40.700808625336926</v>
      </c>
      <c r="H49" s="34">
        <f t="shared" ref="H49" si="124">(G49+G50+G51+G52)/4</f>
        <v>45.889487870619945</v>
      </c>
      <c r="I49" s="13">
        <v>89</v>
      </c>
      <c r="J49" s="13">
        <f t="shared" si="67"/>
        <v>26.488095238095241</v>
      </c>
      <c r="K49" s="34">
        <f t="shared" ref="K49" si="125">(J49+J50+J51+J52)/4</f>
        <v>36.458333333333329</v>
      </c>
      <c r="L49" s="13">
        <v>432</v>
      </c>
      <c r="M49" s="13">
        <f t="shared" si="69"/>
        <v>34.285714285714285</v>
      </c>
      <c r="N49" s="34">
        <f t="shared" ref="N49" si="126">(M49+M50+M51+M52)/4</f>
        <v>37.777777777777779</v>
      </c>
      <c r="O49" s="13">
        <v>390</v>
      </c>
      <c r="P49" s="13">
        <f t="shared" si="71"/>
        <v>40.206185567010316</v>
      </c>
      <c r="Q49" s="34">
        <f t="shared" ref="Q49" si="127">(P49+P50+P51+P52)/4</f>
        <v>44.484536082474229</v>
      </c>
      <c r="R49" s="13">
        <v>307</v>
      </c>
      <c r="S49" s="13">
        <f t="shared" si="73"/>
        <v>34.111111111111114</v>
      </c>
      <c r="T49" s="34">
        <f t="shared" ref="T49" si="128">(S49+S50+S51+S52)/4</f>
        <v>36.861111111111114</v>
      </c>
      <c r="U49" s="13">
        <v>196</v>
      </c>
      <c r="V49" s="13">
        <f t="shared" si="75"/>
        <v>29.696969696969699</v>
      </c>
      <c r="W49" s="34">
        <f t="shared" ref="W49" si="129">(V49+V50+V51+V52)/4</f>
        <v>37.462121212121211</v>
      </c>
      <c r="X49" s="13">
        <v>154</v>
      </c>
      <c r="Y49" s="13">
        <f t="shared" si="24"/>
        <v>31.428571428571427</v>
      </c>
      <c r="Z49" s="34">
        <f t="shared" ref="Z49" si="130">(Y49+Y50+Y51+Y52)/4</f>
        <v>34.642857142857139</v>
      </c>
      <c r="AA49" s="13">
        <v>95</v>
      </c>
      <c r="AB49" s="13">
        <f t="shared" si="78"/>
        <v>35.185185185185183</v>
      </c>
      <c r="AC49" s="34">
        <f t="shared" ref="AC49" si="131">(AB49+AB50+AB51+AB52)/4</f>
        <v>32.31481481481481</v>
      </c>
      <c r="AD49" s="13">
        <v>97</v>
      </c>
      <c r="AE49" s="13">
        <f t="shared" si="80"/>
        <v>31.29032258064516</v>
      </c>
      <c r="AF49" s="34">
        <f t="shared" ref="AF49" si="132">(AE49+AE50+AE51+AE52)/4</f>
        <v>28.79032258064516</v>
      </c>
      <c r="AG49" s="13">
        <v>615</v>
      </c>
      <c r="AH49" s="13">
        <f t="shared" si="82"/>
        <v>46.345139412207992</v>
      </c>
      <c r="AI49" s="43">
        <f t="shared" ref="AI49" si="133">(AH49+AH50+AH51+AH52)/4</f>
        <v>51.469480030143181</v>
      </c>
      <c r="AJ49" s="13">
        <v>497</v>
      </c>
      <c r="AK49" s="13">
        <f t="shared" si="84"/>
        <v>42.918825561312609</v>
      </c>
      <c r="AL49" s="34">
        <f t="shared" ref="AL49" si="134">(AK49+AK50+AK51+AK52)/4</f>
        <v>47.344559585492235</v>
      </c>
      <c r="AM49" s="13">
        <v>305</v>
      </c>
      <c r="AN49" s="13">
        <f t="shared" si="86"/>
        <v>36.137440758293842</v>
      </c>
      <c r="AO49" s="34">
        <f t="shared" ref="AO49" si="135">(AN49+AN50+AN51+AN52)/4</f>
        <v>36.907582938388629</v>
      </c>
      <c r="AP49" s="13">
        <v>80</v>
      </c>
      <c r="AQ49" s="13">
        <f t="shared" si="88"/>
        <v>28.880866425992778</v>
      </c>
      <c r="AR49" s="46">
        <f t="shared" ref="AR49" si="136">(AQ49+AQ50+AQ51+AQ52)/4</f>
        <v>26.714801444043321</v>
      </c>
      <c r="AS49" s="13">
        <f t="shared" si="32"/>
        <v>3587</v>
      </c>
      <c r="AT49" s="13">
        <f t="shared" si="90"/>
        <v>37.048130551538939</v>
      </c>
      <c r="AU49" s="46">
        <f t="shared" ref="AU49" si="137">(AT49+AT50+AT51+AT52)/4</f>
        <v>40.699235695104321</v>
      </c>
      <c r="AV49" s="11"/>
    </row>
    <row r="50" spans="1:48" x14ac:dyDescent="0.25">
      <c r="A50" s="1">
        <v>46</v>
      </c>
      <c r="B50" s="3"/>
      <c r="C50" s="13">
        <v>193</v>
      </c>
      <c r="D50" s="13">
        <f t="shared" si="92"/>
        <v>37.917485265225935</v>
      </c>
      <c r="E50" s="35"/>
      <c r="F50" s="13">
        <v>192</v>
      </c>
      <c r="G50" s="13">
        <f t="shared" si="65"/>
        <v>51.752021563342318</v>
      </c>
      <c r="H50" s="35"/>
      <c r="I50" s="13">
        <v>130</v>
      </c>
      <c r="J50" s="13">
        <f t="shared" si="67"/>
        <v>38.69047619047619</v>
      </c>
      <c r="K50" s="35"/>
      <c r="L50" s="13">
        <v>470</v>
      </c>
      <c r="M50" s="13">
        <f t="shared" si="69"/>
        <v>37.301587301587304</v>
      </c>
      <c r="N50" s="35"/>
      <c r="O50" s="13">
        <v>400</v>
      </c>
      <c r="P50" s="13">
        <f t="shared" si="71"/>
        <v>41.237113402061858</v>
      </c>
      <c r="Q50" s="35"/>
      <c r="R50" s="13">
        <v>364</v>
      </c>
      <c r="S50" s="13">
        <f t="shared" si="73"/>
        <v>40.444444444444443</v>
      </c>
      <c r="T50" s="35"/>
      <c r="U50" s="13">
        <v>230</v>
      </c>
      <c r="V50" s="13">
        <f t="shared" si="75"/>
        <v>34.848484848484851</v>
      </c>
      <c r="W50" s="35"/>
      <c r="X50" s="13">
        <v>181</v>
      </c>
      <c r="Y50" s="13">
        <f t="shared" si="24"/>
        <v>36.938775510204081</v>
      </c>
      <c r="Z50" s="35"/>
      <c r="AA50" s="13">
        <v>82</v>
      </c>
      <c r="AB50" s="13">
        <f t="shared" si="78"/>
        <v>30.370370370370367</v>
      </c>
      <c r="AC50" s="35"/>
      <c r="AD50" s="13">
        <v>83</v>
      </c>
      <c r="AE50" s="13">
        <f t="shared" si="80"/>
        <v>26.774193548387096</v>
      </c>
      <c r="AF50" s="35"/>
      <c r="AG50" s="13">
        <v>658</v>
      </c>
      <c r="AH50" s="13">
        <f t="shared" si="82"/>
        <v>49.585531273549364</v>
      </c>
      <c r="AI50" s="44"/>
      <c r="AJ50" s="13">
        <v>488</v>
      </c>
      <c r="AK50" s="13">
        <f t="shared" si="84"/>
        <v>42.141623488773746</v>
      </c>
      <c r="AL50" s="35"/>
      <c r="AM50" s="13">
        <v>303</v>
      </c>
      <c r="AN50" s="13">
        <f t="shared" si="86"/>
        <v>35.900473933649295</v>
      </c>
      <c r="AO50" s="35"/>
      <c r="AP50" s="13">
        <v>64</v>
      </c>
      <c r="AQ50" s="13">
        <f t="shared" si="88"/>
        <v>23.104693140794225</v>
      </c>
      <c r="AR50" s="47"/>
      <c r="AS50" s="13">
        <f t="shared" si="32"/>
        <v>3838</v>
      </c>
      <c r="AT50" s="13">
        <f t="shared" si="90"/>
        <v>39.640570130138407</v>
      </c>
      <c r="AU50" s="47"/>
      <c r="AV50" s="11"/>
    </row>
    <row r="51" spans="1:48" x14ac:dyDescent="0.25">
      <c r="A51" s="1">
        <v>47</v>
      </c>
      <c r="B51" s="4"/>
      <c r="C51" s="13">
        <v>205</v>
      </c>
      <c r="D51" s="13">
        <f t="shared" si="92"/>
        <v>40.275049115913561</v>
      </c>
      <c r="E51" s="35"/>
      <c r="F51" s="13">
        <v>200</v>
      </c>
      <c r="G51" s="13">
        <f t="shared" si="65"/>
        <v>53.908355795148246</v>
      </c>
      <c r="H51" s="35"/>
      <c r="I51" s="13">
        <v>141</v>
      </c>
      <c r="J51" s="13">
        <f t="shared" si="67"/>
        <v>41.964285714285715</v>
      </c>
      <c r="K51" s="35"/>
      <c r="L51" s="13">
        <v>512</v>
      </c>
      <c r="M51" s="13">
        <f t="shared" si="69"/>
        <v>40.634920634920633</v>
      </c>
      <c r="N51" s="35"/>
      <c r="O51" s="13">
        <v>443</v>
      </c>
      <c r="P51" s="13">
        <f t="shared" si="71"/>
        <v>45.670103092783506</v>
      </c>
      <c r="Q51" s="35"/>
      <c r="R51" s="13">
        <v>305</v>
      </c>
      <c r="S51" s="13">
        <f t="shared" si="73"/>
        <v>33.888888888888886</v>
      </c>
      <c r="T51" s="35"/>
      <c r="U51" s="13">
        <v>266</v>
      </c>
      <c r="V51" s="13">
        <f t="shared" si="75"/>
        <v>40.303030303030305</v>
      </c>
      <c r="W51" s="35"/>
      <c r="X51" s="13">
        <v>163</v>
      </c>
      <c r="Y51" s="13">
        <f t="shared" si="24"/>
        <v>33.265306122448976</v>
      </c>
      <c r="Z51" s="35"/>
      <c r="AA51" s="13">
        <v>81</v>
      </c>
      <c r="AB51" s="13">
        <f t="shared" si="78"/>
        <v>29.999999999999996</v>
      </c>
      <c r="AC51" s="35"/>
      <c r="AD51" s="13">
        <v>83</v>
      </c>
      <c r="AE51" s="13">
        <f t="shared" si="80"/>
        <v>26.774193548387096</v>
      </c>
      <c r="AF51" s="35"/>
      <c r="AG51" s="13">
        <v>702</v>
      </c>
      <c r="AH51" s="13">
        <f t="shared" si="82"/>
        <v>52.901281085154487</v>
      </c>
      <c r="AI51" s="44"/>
      <c r="AJ51" s="13">
        <v>578</v>
      </c>
      <c r="AK51" s="13">
        <f t="shared" si="84"/>
        <v>49.913644214162346</v>
      </c>
      <c r="AL51" s="35"/>
      <c r="AM51" s="13">
        <v>316</v>
      </c>
      <c r="AN51" s="13">
        <f t="shared" si="86"/>
        <v>37.440758293838861</v>
      </c>
      <c r="AO51" s="35"/>
      <c r="AP51" s="13">
        <v>85</v>
      </c>
      <c r="AQ51" s="13">
        <f t="shared" si="88"/>
        <v>30.685920577617328</v>
      </c>
      <c r="AR51" s="47"/>
      <c r="AS51" s="13">
        <f t="shared" si="32"/>
        <v>4080</v>
      </c>
      <c r="AT51" s="13">
        <f t="shared" si="90"/>
        <v>42.140053707911591</v>
      </c>
      <c r="AU51" s="47"/>
      <c r="AV51" s="11"/>
    </row>
    <row r="52" spans="1:48" x14ac:dyDescent="0.25">
      <c r="A52" s="1">
        <v>48</v>
      </c>
      <c r="B52" s="5"/>
      <c r="C52" s="13">
        <v>216</v>
      </c>
      <c r="D52" s="13">
        <f t="shared" si="92"/>
        <v>42.436149312377211</v>
      </c>
      <c r="E52" s="36"/>
      <c r="F52" s="13">
        <v>138</v>
      </c>
      <c r="G52" s="13">
        <f t="shared" si="65"/>
        <v>37.19676549865229</v>
      </c>
      <c r="H52" s="36"/>
      <c r="I52" s="13">
        <v>130</v>
      </c>
      <c r="J52" s="13">
        <f t="shared" si="67"/>
        <v>38.69047619047619</v>
      </c>
      <c r="K52" s="36"/>
      <c r="L52" s="13">
        <v>490</v>
      </c>
      <c r="M52" s="13">
        <f t="shared" si="69"/>
        <v>38.888888888888893</v>
      </c>
      <c r="N52" s="36"/>
      <c r="O52" s="13">
        <v>493</v>
      </c>
      <c r="P52" s="13">
        <f t="shared" si="71"/>
        <v>50.824742268041241</v>
      </c>
      <c r="Q52" s="36"/>
      <c r="R52" s="13">
        <v>351</v>
      </c>
      <c r="S52" s="13">
        <f t="shared" si="73"/>
        <v>39</v>
      </c>
      <c r="T52" s="36"/>
      <c r="U52" s="13">
        <v>297</v>
      </c>
      <c r="V52" s="13">
        <f t="shared" si="75"/>
        <v>45</v>
      </c>
      <c r="W52" s="36"/>
      <c r="X52" s="13">
        <v>181</v>
      </c>
      <c r="Y52" s="13">
        <f t="shared" si="24"/>
        <v>36.938775510204081</v>
      </c>
      <c r="Z52" s="36"/>
      <c r="AA52" s="13">
        <v>91</v>
      </c>
      <c r="AB52" s="13">
        <f t="shared" si="78"/>
        <v>33.703703703703702</v>
      </c>
      <c r="AC52" s="36"/>
      <c r="AD52" s="13">
        <v>94</v>
      </c>
      <c r="AE52" s="13">
        <f t="shared" si="80"/>
        <v>30.322580645161288</v>
      </c>
      <c r="AF52" s="36"/>
      <c r="AG52" s="13">
        <v>757</v>
      </c>
      <c r="AH52" s="13">
        <f t="shared" si="82"/>
        <v>57.045968349660889</v>
      </c>
      <c r="AI52" s="45"/>
      <c r="AJ52" s="13">
        <v>630</v>
      </c>
      <c r="AK52" s="13">
        <f t="shared" si="84"/>
        <v>54.404145077720209</v>
      </c>
      <c r="AL52" s="36"/>
      <c r="AM52" s="13">
        <v>322</v>
      </c>
      <c r="AN52" s="13">
        <f t="shared" si="86"/>
        <v>38.151658767772517</v>
      </c>
      <c r="AO52" s="36"/>
      <c r="AP52" s="13">
        <v>67</v>
      </c>
      <c r="AQ52" s="13">
        <f t="shared" si="88"/>
        <v>24.187725631768952</v>
      </c>
      <c r="AR52" s="48"/>
      <c r="AS52" s="13">
        <f t="shared" si="32"/>
        <v>4257</v>
      </c>
      <c r="AT52" s="13">
        <f t="shared" si="90"/>
        <v>43.968188390828345</v>
      </c>
      <c r="AU52" s="48"/>
      <c r="AV52" s="11"/>
    </row>
    <row r="53" spans="1:48" x14ac:dyDescent="0.25">
      <c r="A53" s="1">
        <v>49</v>
      </c>
      <c r="B53" s="22"/>
      <c r="C53" s="13">
        <v>216</v>
      </c>
      <c r="D53" s="13">
        <f t="shared" si="92"/>
        <v>42.436149312377211</v>
      </c>
      <c r="E53" s="34">
        <f t="shared" ref="E53" si="138">(D53+D54+D55+D56)/4</f>
        <v>49.165029469548138</v>
      </c>
      <c r="F53" s="13">
        <v>167</v>
      </c>
      <c r="G53" s="13">
        <f t="shared" si="65"/>
        <v>45.01347708894879</v>
      </c>
      <c r="H53" s="34">
        <f t="shared" ref="H53" si="139">(G53+G54+G55+G56)/4</f>
        <v>55.390835579514828</v>
      </c>
      <c r="I53" s="13">
        <v>146</v>
      </c>
      <c r="J53" s="13">
        <f t="shared" si="67"/>
        <v>43.452380952380956</v>
      </c>
      <c r="K53" s="34">
        <f t="shared" ref="K53" si="140">(J53+J54+J55+J56)/4</f>
        <v>50.892857142857146</v>
      </c>
      <c r="L53" s="13">
        <v>505</v>
      </c>
      <c r="M53" s="13">
        <f t="shared" si="69"/>
        <v>40.079365079365083</v>
      </c>
      <c r="N53" s="34">
        <f t="shared" ref="N53" si="141">(M53+M54+M55+M56)/4</f>
        <v>43.591269841269842</v>
      </c>
      <c r="O53" s="13">
        <v>420</v>
      </c>
      <c r="P53" s="13">
        <f t="shared" si="71"/>
        <v>43.298969072164951</v>
      </c>
      <c r="Q53" s="34">
        <f t="shared" ref="Q53" si="142">(P53+P54+P55+P56)/4</f>
        <v>47.886597938144334</v>
      </c>
      <c r="R53" s="13">
        <v>291</v>
      </c>
      <c r="S53" s="13">
        <f t="shared" si="73"/>
        <v>32.333333333333336</v>
      </c>
      <c r="T53" s="34">
        <f t="shared" ref="T53" si="143">(S53+S54+S55+S56)/4</f>
        <v>37.083333333333336</v>
      </c>
      <c r="U53" s="13">
        <v>261</v>
      </c>
      <c r="V53" s="13">
        <f t="shared" si="75"/>
        <v>39.545454545454547</v>
      </c>
      <c r="W53" s="34">
        <f t="shared" ref="W53" si="144">(V53+V54+V55+V56)/4</f>
        <v>44.20454545454546</v>
      </c>
      <c r="X53" s="13">
        <v>221</v>
      </c>
      <c r="Y53" s="13">
        <f t="shared" si="24"/>
        <v>45.102040816326529</v>
      </c>
      <c r="Z53" s="34">
        <f t="shared" ref="Z53" si="145">(Y53+Y54+Y55+Y56)/4</f>
        <v>45.15306122448979</v>
      </c>
      <c r="AA53" s="13">
        <v>105</v>
      </c>
      <c r="AB53" s="13">
        <f t="shared" si="78"/>
        <v>38.888888888888886</v>
      </c>
      <c r="AC53" s="34">
        <f t="shared" ref="AC53" si="146">(AB53+AB54+AB55+AB56)/4</f>
        <v>38.703703703703702</v>
      </c>
      <c r="AD53" s="13">
        <v>79</v>
      </c>
      <c r="AE53" s="13">
        <f t="shared" si="80"/>
        <v>25.483870967741936</v>
      </c>
      <c r="AF53" s="34">
        <f t="shared" ref="AF53" si="147">(AE53+AE54+AE55+AE56)/4</f>
        <v>28.225806451612904</v>
      </c>
      <c r="AG53" s="13">
        <v>835</v>
      </c>
      <c r="AH53" s="13">
        <f t="shared" si="82"/>
        <v>62.923888470233614</v>
      </c>
      <c r="AI53" s="43">
        <f t="shared" ref="AI53" si="148">(AH53+AH54+AH55+AH56)/4</f>
        <v>60.587792012057278</v>
      </c>
      <c r="AJ53" s="13">
        <v>590</v>
      </c>
      <c r="AK53" s="13">
        <f t="shared" si="84"/>
        <v>50.949913644214163</v>
      </c>
      <c r="AL53" s="34">
        <f t="shared" ref="AL53" si="149">(AK53+AK54+AK55+AK56)/4</f>
        <v>56.5846286701209</v>
      </c>
      <c r="AM53" s="13">
        <v>301</v>
      </c>
      <c r="AN53" s="13">
        <f t="shared" si="86"/>
        <v>35.66350710900474</v>
      </c>
      <c r="AO53" s="34">
        <f t="shared" ref="AO53" si="150">(AN53+AN54+AN55+AN56)/4</f>
        <v>36.611374407582943</v>
      </c>
      <c r="AP53" s="13">
        <v>64</v>
      </c>
      <c r="AQ53" s="13">
        <f t="shared" si="88"/>
        <v>23.104693140794225</v>
      </c>
      <c r="AR53" s="46">
        <f t="shared" ref="AR53" si="151">(AQ53+AQ54+AQ55+AQ56)/4</f>
        <v>24.729241877256317</v>
      </c>
      <c r="AS53" s="13">
        <f t="shared" si="32"/>
        <v>4201</v>
      </c>
      <c r="AT53" s="13">
        <f t="shared" si="90"/>
        <v>43.389795496798186</v>
      </c>
      <c r="AU53" s="43">
        <f t="shared" ref="AU53" si="152">(AT53+AT54+AT55+AT56)/4</f>
        <v>46.643255525717834</v>
      </c>
      <c r="AV53" s="11"/>
    </row>
    <row r="54" spans="1:48" x14ac:dyDescent="0.25">
      <c r="A54" s="1">
        <v>50</v>
      </c>
      <c r="B54" s="9"/>
      <c r="C54" s="13">
        <v>241</v>
      </c>
      <c r="D54" s="13">
        <f t="shared" si="92"/>
        <v>47.347740667976424</v>
      </c>
      <c r="E54" s="35"/>
      <c r="F54" s="13">
        <v>198</v>
      </c>
      <c r="G54" s="13">
        <f t="shared" si="65"/>
        <v>53.369272237196768</v>
      </c>
      <c r="H54" s="35"/>
      <c r="I54" s="13">
        <v>174</v>
      </c>
      <c r="J54" s="13">
        <f t="shared" si="67"/>
        <v>51.785714285714285</v>
      </c>
      <c r="K54" s="35"/>
      <c r="L54" s="13">
        <v>481</v>
      </c>
      <c r="M54" s="13">
        <f t="shared" si="69"/>
        <v>38.174603174603178</v>
      </c>
      <c r="N54" s="35"/>
      <c r="O54" s="13">
        <v>406</v>
      </c>
      <c r="P54" s="13">
        <f t="shared" si="71"/>
        <v>41.855670103092784</v>
      </c>
      <c r="Q54" s="35"/>
      <c r="R54" s="13">
        <v>310</v>
      </c>
      <c r="S54" s="13">
        <f t="shared" si="73"/>
        <v>34.444444444444443</v>
      </c>
      <c r="T54" s="35"/>
      <c r="U54" s="13">
        <v>290</v>
      </c>
      <c r="V54" s="13">
        <f t="shared" si="75"/>
        <v>43.939393939393945</v>
      </c>
      <c r="W54" s="35"/>
      <c r="X54" s="13">
        <v>207</v>
      </c>
      <c r="Y54" s="13">
        <f t="shared" si="24"/>
        <v>42.244897959183668</v>
      </c>
      <c r="Z54" s="35"/>
      <c r="AA54" s="13">
        <v>106</v>
      </c>
      <c r="AB54" s="13">
        <f t="shared" si="78"/>
        <v>39.25925925925926</v>
      </c>
      <c r="AC54" s="35"/>
      <c r="AD54" s="13">
        <v>77</v>
      </c>
      <c r="AE54" s="13">
        <f t="shared" si="80"/>
        <v>24.838709677419356</v>
      </c>
      <c r="AF54" s="35"/>
      <c r="AG54" s="13">
        <v>791</v>
      </c>
      <c r="AH54" s="13">
        <f t="shared" si="82"/>
        <v>59.608138658628491</v>
      </c>
      <c r="AI54" s="44"/>
      <c r="AJ54" s="13">
        <v>629</v>
      </c>
      <c r="AK54" s="13">
        <f t="shared" si="84"/>
        <v>54.317789291882555</v>
      </c>
      <c r="AL54" s="35"/>
      <c r="AM54" s="13">
        <v>272</v>
      </c>
      <c r="AN54" s="13">
        <f t="shared" si="86"/>
        <v>32.227488151658768</v>
      </c>
      <c r="AO54" s="35"/>
      <c r="AP54" s="13">
        <v>51</v>
      </c>
      <c r="AQ54" s="13">
        <f t="shared" si="88"/>
        <v>18.411552346570396</v>
      </c>
      <c r="AR54" s="47"/>
      <c r="AS54" s="13">
        <f t="shared" si="32"/>
        <v>4233</v>
      </c>
      <c r="AT54" s="13">
        <f t="shared" si="90"/>
        <v>43.720305721958276</v>
      </c>
      <c r="AU54" s="44"/>
      <c r="AV54" s="11"/>
    </row>
    <row r="55" spans="1:48" x14ac:dyDescent="0.25">
      <c r="A55" s="1">
        <v>51</v>
      </c>
      <c r="B55" s="7"/>
      <c r="C55" s="13">
        <v>239</v>
      </c>
      <c r="D55" s="13">
        <f t="shared" si="92"/>
        <v>46.954813359528487</v>
      </c>
      <c r="E55" s="35"/>
      <c r="F55" s="13">
        <v>219</v>
      </c>
      <c r="G55" s="13">
        <f t="shared" si="65"/>
        <v>59.029649595687331</v>
      </c>
      <c r="H55" s="35"/>
      <c r="I55" s="13">
        <v>181</v>
      </c>
      <c r="J55" s="13">
        <f t="shared" si="67"/>
        <v>53.86904761904762</v>
      </c>
      <c r="K55" s="35"/>
      <c r="L55" s="13">
        <v>601</v>
      </c>
      <c r="M55" s="13">
        <f t="shared" si="69"/>
        <v>47.698412698412703</v>
      </c>
      <c r="N55" s="35"/>
      <c r="O55" s="13">
        <v>540</v>
      </c>
      <c r="P55" s="13">
        <f t="shared" si="71"/>
        <v>55.670103092783506</v>
      </c>
      <c r="Q55" s="35"/>
      <c r="R55" s="13">
        <v>380</v>
      </c>
      <c r="S55" s="13">
        <f t="shared" si="73"/>
        <v>42.222222222222221</v>
      </c>
      <c r="T55" s="35"/>
      <c r="U55" s="13">
        <v>283</v>
      </c>
      <c r="V55" s="13">
        <f t="shared" si="75"/>
        <v>42.878787878787882</v>
      </c>
      <c r="W55" s="35"/>
      <c r="X55" s="13">
        <v>238</v>
      </c>
      <c r="Y55" s="13">
        <f t="shared" si="24"/>
        <v>48.571428571428569</v>
      </c>
      <c r="Z55" s="35"/>
      <c r="AA55" s="13">
        <v>76</v>
      </c>
      <c r="AB55" s="13">
        <f t="shared" si="78"/>
        <v>28.148148148148145</v>
      </c>
      <c r="AC55" s="35"/>
      <c r="AD55" s="13">
        <v>100</v>
      </c>
      <c r="AE55" s="13">
        <f t="shared" si="80"/>
        <v>32.258064516129032</v>
      </c>
      <c r="AF55" s="35"/>
      <c r="AG55" s="13">
        <v>850</v>
      </c>
      <c r="AH55" s="13">
        <f t="shared" si="82"/>
        <v>64.05425772418991</v>
      </c>
      <c r="AI55" s="44"/>
      <c r="AJ55" s="13">
        <v>757</v>
      </c>
      <c r="AK55" s="13">
        <f t="shared" si="84"/>
        <v>65.371329879101893</v>
      </c>
      <c r="AL55" s="35"/>
      <c r="AM55" s="13">
        <v>335</v>
      </c>
      <c r="AN55" s="13">
        <f t="shared" si="86"/>
        <v>39.691943127962091</v>
      </c>
      <c r="AO55" s="35"/>
      <c r="AP55" s="13">
        <v>74</v>
      </c>
      <c r="AQ55" s="13">
        <f t="shared" si="88"/>
        <v>26.714801444043321</v>
      </c>
      <c r="AR55" s="47"/>
      <c r="AS55" s="13">
        <f t="shared" si="32"/>
        <v>4873</v>
      </c>
      <c r="AT55" s="13">
        <f t="shared" si="90"/>
        <v>50.330510225160097</v>
      </c>
      <c r="AU55" s="44"/>
      <c r="AV55" s="11"/>
    </row>
    <row r="56" spans="1:48" x14ac:dyDescent="0.25">
      <c r="A56" s="20">
        <v>52</v>
      </c>
      <c r="B56" s="26"/>
      <c r="C56" s="23">
        <v>305</v>
      </c>
      <c r="D56" s="23">
        <f t="shared" si="92"/>
        <v>59.921414538310415</v>
      </c>
      <c r="E56" s="35"/>
      <c r="F56" s="23">
        <v>238</v>
      </c>
      <c r="G56" s="23">
        <f t="shared" si="65"/>
        <v>64.15094339622641</v>
      </c>
      <c r="H56" s="35"/>
      <c r="I56" s="23">
        <v>183</v>
      </c>
      <c r="J56" s="23">
        <f t="shared" si="67"/>
        <v>54.464285714285715</v>
      </c>
      <c r="K56" s="35"/>
      <c r="L56" s="23">
        <v>610</v>
      </c>
      <c r="M56" s="23">
        <f t="shared" si="69"/>
        <v>48.412698412698411</v>
      </c>
      <c r="N56" s="35"/>
      <c r="O56" s="23">
        <v>492</v>
      </c>
      <c r="P56" s="23">
        <f t="shared" si="71"/>
        <v>50.721649484536087</v>
      </c>
      <c r="Q56" s="35"/>
      <c r="R56" s="23">
        <v>354</v>
      </c>
      <c r="S56" s="23">
        <f t="shared" si="73"/>
        <v>39.333333333333336</v>
      </c>
      <c r="T56" s="35"/>
      <c r="U56" s="23">
        <v>333</v>
      </c>
      <c r="V56" s="23">
        <f t="shared" si="75"/>
        <v>50.45454545454546</v>
      </c>
      <c r="W56" s="35"/>
      <c r="X56" s="23">
        <v>219</v>
      </c>
      <c r="Y56" s="23">
        <f t="shared" si="24"/>
        <v>44.693877551020407</v>
      </c>
      <c r="Z56" s="35"/>
      <c r="AA56" s="23">
        <v>131</v>
      </c>
      <c r="AB56" s="23">
        <f t="shared" si="78"/>
        <v>48.518518518518512</v>
      </c>
      <c r="AC56" s="35"/>
      <c r="AD56" s="23">
        <v>94</v>
      </c>
      <c r="AE56" s="23">
        <f t="shared" si="80"/>
        <v>30.322580645161288</v>
      </c>
      <c r="AF56" s="35"/>
      <c r="AG56" s="23">
        <v>740</v>
      </c>
      <c r="AH56" s="23">
        <f t="shared" si="82"/>
        <v>55.764883195177092</v>
      </c>
      <c r="AI56" s="44"/>
      <c r="AJ56" s="23">
        <v>645</v>
      </c>
      <c r="AK56" s="23">
        <f t="shared" si="84"/>
        <v>55.699481865284973</v>
      </c>
      <c r="AL56" s="35"/>
      <c r="AM56" s="23">
        <v>328</v>
      </c>
      <c r="AN56" s="23">
        <f t="shared" si="86"/>
        <v>38.862559241706165</v>
      </c>
      <c r="AO56" s="35"/>
      <c r="AP56" s="23">
        <v>85</v>
      </c>
      <c r="AQ56" s="23">
        <f t="shared" si="88"/>
        <v>30.685920577617328</v>
      </c>
      <c r="AR56" s="47"/>
      <c r="AS56" s="23">
        <f t="shared" si="32"/>
        <v>4757</v>
      </c>
      <c r="AT56" s="23">
        <f t="shared" si="90"/>
        <v>49.132410658954768</v>
      </c>
      <c r="AU56" s="44"/>
      <c r="AV56" s="11"/>
    </row>
    <row r="57" spans="1:48" ht="28.5" customHeight="1" x14ac:dyDescent="0.25">
      <c r="A57" s="24"/>
      <c r="B57" s="25"/>
      <c r="C57" s="28"/>
      <c r="D57" s="29"/>
      <c r="E57" s="29"/>
      <c r="F57" s="30"/>
      <c r="G57" s="29"/>
      <c r="H57" s="29"/>
      <c r="I57" s="30"/>
      <c r="J57" s="29"/>
      <c r="K57" s="29"/>
      <c r="L57" s="30"/>
      <c r="M57" s="29"/>
      <c r="N57" s="29"/>
      <c r="O57" s="30"/>
      <c r="P57" s="29"/>
      <c r="Q57" s="29"/>
      <c r="R57" s="30"/>
      <c r="S57" s="29"/>
      <c r="T57" s="29"/>
      <c r="U57" s="30"/>
      <c r="V57" s="29"/>
      <c r="W57" s="29"/>
      <c r="X57" s="30"/>
      <c r="Y57" s="29"/>
      <c r="Z57" s="29"/>
      <c r="AA57" s="30"/>
      <c r="AB57" s="29"/>
      <c r="AC57" s="29"/>
      <c r="AD57" s="30"/>
      <c r="AE57" s="29"/>
      <c r="AF57" s="29"/>
      <c r="AG57" s="30"/>
      <c r="AH57" s="29"/>
      <c r="AI57" s="29"/>
      <c r="AJ57" s="30"/>
      <c r="AK57" s="29"/>
      <c r="AL57" s="29"/>
      <c r="AM57" s="30"/>
      <c r="AN57" s="29"/>
      <c r="AO57" s="29"/>
      <c r="AP57" s="30"/>
      <c r="AQ57" s="29"/>
      <c r="AR57" s="29"/>
      <c r="AS57" s="30"/>
      <c r="AT57" s="29"/>
      <c r="AU57" s="29"/>
      <c r="AV57" s="11"/>
    </row>
    <row r="58" spans="1:48" x14ac:dyDescent="0.25">
      <c r="B58" s="11"/>
      <c r="AS58" s="27"/>
      <c r="AT58" s="27"/>
    </row>
    <row r="59" spans="1:48" x14ac:dyDescent="0.25">
      <c r="B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</row>
    <row r="60" spans="1:48" x14ac:dyDescent="0.25">
      <c r="B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</row>
    <row r="61" spans="1:48" x14ac:dyDescent="0.25"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</row>
  </sheetData>
  <mergeCells count="231">
    <mergeCell ref="AR33:AR36"/>
    <mergeCell ref="AR37:AR40"/>
    <mergeCell ref="AR41:AR44"/>
    <mergeCell ref="AR45:AR48"/>
    <mergeCell ref="AR49:AR52"/>
    <mergeCell ref="AR53:AR56"/>
    <mergeCell ref="AG2:AR2"/>
    <mergeCell ref="AS2:AU2"/>
    <mergeCell ref="AP3:AR3"/>
    <mergeCell ref="AP4:AR4"/>
    <mergeCell ref="AR5:AR8"/>
    <mergeCell ref="AR9:AR12"/>
    <mergeCell ref="AR13:AR16"/>
    <mergeCell ref="AR17:AR20"/>
    <mergeCell ref="AR21:AR24"/>
    <mergeCell ref="AR25:AR28"/>
    <mergeCell ref="AR29:AR32"/>
    <mergeCell ref="AL29:AL32"/>
    <mergeCell ref="AL33:AL36"/>
    <mergeCell ref="AL37:AL40"/>
    <mergeCell ref="AL41:AL44"/>
    <mergeCell ref="AL45:AL48"/>
    <mergeCell ref="AL49:AL52"/>
    <mergeCell ref="AL53:AL56"/>
    <mergeCell ref="AI29:AI32"/>
    <mergeCell ref="AM3:AO3"/>
    <mergeCell ref="AM4:AO4"/>
    <mergeCell ref="AO5:AO8"/>
    <mergeCell ref="AO9:AO12"/>
    <mergeCell ref="AO13:AO16"/>
    <mergeCell ref="AO17:AO20"/>
    <mergeCell ref="AO21:AO24"/>
    <mergeCell ref="AO25:AO28"/>
    <mergeCell ref="AO29:AO32"/>
    <mergeCell ref="C2:AF2"/>
    <mergeCell ref="AJ3:AL3"/>
    <mergeCell ref="AJ4:AL4"/>
    <mergeCell ref="AL5:AL8"/>
    <mergeCell ref="AL9:AL12"/>
    <mergeCell ref="AL13:AL16"/>
    <mergeCell ref="AL17:AL20"/>
    <mergeCell ref="AL21:AL24"/>
    <mergeCell ref="AL25:AL28"/>
    <mergeCell ref="AG3:AI3"/>
    <mergeCell ref="AG4:AI4"/>
    <mergeCell ref="AI5:AI8"/>
    <mergeCell ref="AI9:AI12"/>
    <mergeCell ref="AI13:AI16"/>
    <mergeCell ref="AI17:AI20"/>
    <mergeCell ref="AI21:AI24"/>
    <mergeCell ref="AI25:AI28"/>
    <mergeCell ref="F4:H4"/>
    <mergeCell ref="AC21:AC24"/>
    <mergeCell ref="AC25:AC28"/>
    <mergeCell ref="E9:E12"/>
    <mergeCell ref="E13:E16"/>
    <mergeCell ref="AC5:AC8"/>
    <mergeCell ref="AF5:AF8"/>
    <mergeCell ref="AU49:AU52"/>
    <mergeCell ref="AU53:AU56"/>
    <mergeCell ref="AU29:AU32"/>
    <mergeCell ref="AU33:AU36"/>
    <mergeCell ref="AU37:AU40"/>
    <mergeCell ref="AU41:AU44"/>
    <mergeCell ref="AU45:AU48"/>
    <mergeCell ref="AU9:AU12"/>
    <mergeCell ref="AU13:AU16"/>
    <mergeCell ref="AU17:AU20"/>
    <mergeCell ref="AU21:AU24"/>
    <mergeCell ref="AU25:AU28"/>
    <mergeCell ref="AC53:AC56"/>
    <mergeCell ref="AF9:AF12"/>
    <mergeCell ref="AF13:AF16"/>
    <mergeCell ref="AF17:AF20"/>
    <mergeCell ref="AF21:AF24"/>
    <mergeCell ref="AO33:AO36"/>
    <mergeCell ref="AO37:AO40"/>
    <mergeCell ref="AO41:AO44"/>
    <mergeCell ref="AO45:AO48"/>
    <mergeCell ref="AO49:AO52"/>
    <mergeCell ref="AO53:AO56"/>
    <mergeCell ref="AF53:AF56"/>
    <mergeCell ref="AC33:AC36"/>
    <mergeCell ref="AC37:AC40"/>
    <mergeCell ref="AC41:AC44"/>
    <mergeCell ref="AC45:AC48"/>
    <mergeCell ref="AC49:AC52"/>
    <mergeCell ref="AI33:AI36"/>
    <mergeCell ref="AI37:AI40"/>
    <mergeCell ref="AI41:AI44"/>
    <mergeCell ref="AI45:AI48"/>
    <mergeCell ref="AI49:AI52"/>
    <mergeCell ref="AI53:AI56"/>
    <mergeCell ref="AC17:AC20"/>
    <mergeCell ref="AC29:AC32"/>
    <mergeCell ref="Z37:Z40"/>
    <mergeCell ref="Z41:Z44"/>
    <mergeCell ref="Z45:Z48"/>
    <mergeCell ref="Z49:Z52"/>
    <mergeCell ref="AF25:AF28"/>
    <mergeCell ref="AF29:AF32"/>
    <mergeCell ref="AF33:AF36"/>
    <mergeCell ref="AF37:AF40"/>
    <mergeCell ref="AF41:AF44"/>
    <mergeCell ref="AF45:AF48"/>
    <mergeCell ref="AF49:AF52"/>
    <mergeCell ref="Z53:Z56"/>
    <mergeCell ref="Z17:Z20"/>
    <mergeCell ref="Z21:Z24"/>
    <mergeCell ref="Z25:Z28"/>
    <mergeCell ref="Z29:Z32"/>
    <mergeCell ref="Z33:Z36"/>
    <mergeCell ref="W37:W40"/>
    <mergeCell ref="W41:W44"/>
    <mergeCell ref="W45:W48"/>
    <mergeCell ref="W49:W52"/>
    <mergeCell ref="W53:W56"/>
    <mergeCell ref="W17:W20"/>
    <mergeCell ref="W21:W24"/>
    <mergeCell ref="W25:W28"/>
    <mergeCell ref="W29:W32"/>
    <mergeCell ref="W33:W36"/>
    <mergeCell ref="T37:T40"/>
    <mergeCell ref="T41:T44"/>
    <mergeCell ref="T45:T48"/>
    <mergeCell ref="T49:T52"/>
    <mergeCell ref="T53:T56"/>
    <mergeCell ref="T17:T20"/>
    <mergeCell ref="T21:T24"/>
    <mergeCell ref="T25:T28"/>
    <mergeCell ref="T29:T32"/>
    <mergeCell ref="T33:T36"/>
    <mergeCell ref="Q37:Q40"/>
    <mergeCell ref="Q41:Q44"/>
    <mergeCell ref="Q45:Q48"/>
    <mergeCell ref="Q49:Q52"/>
    <mergeCell ref="Q53:Q56"/>
    <mergeCell ref="Q17:Q20"/>
    <mergeCell ref="Q21:Q24"/>
    <mergeCell ref="Q25:Q28"/>
    <mergeCell ref="Q29:Q32"/>
    <mergeCell ref="Q33:Q36"/>
    <mergeCell ref="K41:K44"/>
    <mergeCell ref="K45:K48"/>
    <mergeCell ref="K49:K52"/>
    <mergeCell ref="K53:K56"/>
    <mergeCell ref="N9:N12"/>
    <mergeCell ref="N13:N16"/>
    <mergeCell ref="N17:N20"/>
    <mergeCell ref="N21:N24"/>
    <mergeCell ref="N25:N28"/>
    <mergeCell ref="N29:N32"/>
    <mergeCell ref="N33:N36"/>
    <mergeCell ref="N37:N40"/>
    <mergeCell ref="N41:N44"/>
    <mergeCell ref="N45:N48"/>
    <mergeCell ref="N49:N52"/>
    <mergeCell ref="N53:N56"/>
    <mergeCell ref="K21:K24"/>
    <mergeCell ref="K25:K28"/>
    <mergeCell ref="K29:K32"/>
    <mergeCell ref="K33:K36"/>
    <mergeCell ref="K37:K40"/>
    <mergeCell ref="AU5:AU8"/>
    <mergeCell ref="H9:H12"/>
    <mergeCell ref="H13:H16"/>
    <mergeCell ref="K9:K12"/>
    <mergeCell ref="K13:K16"/>
    <mergeCell ref="Q9:Q12"/>
    <mergeCell ref="Q13:Q16"/>
    <mergeCell ref="T9:T12"/>
    <mergeCell ref="T13:T16"/>
    <mergeCell ref="W9:W12"/>
    <mergeCell ref="W13:W16"/>
    <mergeCell ref="Z9:Z12"/>
    <mergeCell ref="Z13:Z16"/>
    <mergeCell ref="AC9:AC12"/>
    <mergeCell ref="N5:N8"/>
    <mergeCell ref="Q5:Q8"/>
    <mergeCell ref="T5:T8"/>
    <mergeCell ref="W5:W8"/>
    <mergeCell ref="Z5:Z8"/>
    <mergeCell ref="AC13:AC16"/>
    <mergeCell ref="I3:K3"/>
    <mergeCell ref="L3:N3"/>
    <mergeCell ref="E45:E48"/>
    <mergeCell ref="E49:E52"/>
    <mergeCell ref="E53:E56"/>
    <mergeCell ref="H5:H8"/>
    <mergeCell ref="K5:K8"/>
    <mergeCell ref="H17:H20"/>
    <mergeCell ref="H21:H24"/>
    <mergeCell ref="H25:H28"/>
    <mergeCell ref="H29:H32"/>
    <mergeCell ref="H33:H36"/>
    <mergeCell ref="H37:H40"/>
    <mergeCell ref="H41:H44"/>
    <mergeCell ref="H45:H48"/>
    <mergeCell ref="H49:H52"/>
    <mergeCell ref="H53:H56"/>
    <mergeCell ref="K17:K20"/>
    <mergeCell ref="E25:E28"/>
    <mergeCell ref="E29:E32"/>
    <mergeCell ref="E33:E36"/>
    <mergeCell ref="E37:E40"/>
    <mergeCell ref="E41:E44"/>
    <mergeCell ref="E5:E8"/>
    <mergeCell ref="C4:E4"/>
    <mergeCell ref="I4:K4"/>
    <mergeCell ref="L4:N4"/>
    <mergeCell ref="E17:E20"/>
    <mergeCell ref="E21:E24"/>
    <mergeCell ref="A1:AU1"/>
    <mergeCell ref="AS3:AU3"/>
    <mergeCell ref="AS4:AU4"/>
    <mergeCell ref="A2:A4"/>
    <mergeCell ref="B2:B4"/>
    <mergeCell ref="X3:Z3"/>
    <mergeCell ref="X4:Z4"/>
    <mergeCell ref="AA3:AC3"/>
    <mergeCell ref="AA4:AC4"/>
    <mergeCell ref="AD3:AF3"/>
    <mergeCell ref="AD4:AF4"/>
    <mergeCell ref="O3:Q3"/>
    <mergeCell ref="O4:Q4"/>
    <mergeCell ref="R3:T3"/>
    <mergeCell ref="R4:T4"/>
    <mergeCell ref="U3:W3"/>
    <mergeCell ref="U4:W4"/>
    <mergeCell ref="C3:E3"/>
    <mergeCell ref="F3:H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4"/>
  <sheetViews>
    <sheetView topLeftCell="A2" workbookViewId="0">
      <selection activeCell="C2" sqref="C2:N2"/>
    </sheetView>
  </sheetViews>
  <sheetFormatPr baseColWidth="10" defaultColWidth="9.140625" defaultRowHeight="15" x14ac:dyDescent="0.25"/>
  <cols>
    <col min="1" max="1" width="4.85546875" bestFit="1" customWidth="1"/>
    <col min="2" max="2" width="5.7109375" bestFit="1" customWidth="1"/>
    <col min="3" max="3" width="4" customWidth="1"/>
    <col min="4" max="4" width="4.85546875" customWidth="1"/>
    <col min="5" max="5" width="5" customWidth="1"/>
    <col min="6" max="6" width="5" bestFit="1" customWidth="1"/>
    <col min="7" max="7" width="4.7109375" customWidth="1"/>
    <col min="8" max="8" width="5.5703125" customWidth="1"/>
    <col min="9" max="9" width="4" bestFit="1" customWidth="1"/>
    <col min="10" max="10" width="4.42578125" customWidth="1"/>
    <col min="11" max="11" width="5.42578125" customWidth="1"/>
    <col min="12" max="12" width="3" bestFit="1" customWidth="1"/>
    <col min="13" max="13" width="4.5703125" customWidth="1"/>
    <col min="14" max="14" width="6.140625" customWidth="1"/>
    <col min="15" max="15" width="6" customWidth="1"/>
    <col min="16" max="17" width="4.7109375" customWidth="1"/>
  </cols>
  <sheetData>
    <row r="1" spans="1:17" ht="29.25" customHeight="1" x14ac:dyDescent="0.4">
      <c r="A1" s="37" t="s">
        <v>12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ht="21" x14ac:dyDescent="0.35">
      <c r="A2" s="52" t="s">
        <v>19</v>
      </c>
      <c r="B2" s="52" t="s">
        <v>0</v>
      </c>
      <c r="C2" s="49" t="s">
        <v>21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1"/>
      <c r="O2" s="49"/>
      <c r="P2" s="50"/>
      <c r="Q2" s="51"/>
    </row>
    <row r="3" spans="1:17" x14ac:dyDescent="0.25">
      <c r="A3" s="53"/>
      <c r="B3" s="53"/>
      <c r="C3" s="55">
        <v>13.27</v>
      </c>
      <c r="D3" s="56"/>
      <c r="E3" s="57"/>
      <c r="F3" s="55">
        <v>11.58</v>
      </c>
      <c r="G3" s="56"/>
      <c r="H3" s="57"/>
      <c r="I3" s="55">
        <v>8.44</v>
      </c>
      <c r="J3" s="56"/>
      <c r="K3" s="57"/>
      <c r="L3" s="55">
        <v>2.77</v>
      </c>
      <c r="M3" s="56"/>
      <c r="N3" s="57"/>
      <c r="O3" s="38">
        <f>L3+I3+F3+C3</f>
        <v>36.06</v>
      </c>
      <c r="P3" s="38"/>
      <c r="Q3" s="38"/>
    </row>
    <row r="4" spans="1:17" x14ac:dyDescent="0.25">
      <c r="A4" s="54"/>
      <c r="B4" s="54"/>
      <c r="C4" s="55" t="s">
        <v>13</v>
      </c>
      <c r="D4" s="56"/>
      <c r="E4" s="57"/>
      <c r="F4" s="55" t="s">
        <v>16</v>
      </c>
      <c r="G4" s="56"/>
      <c r="H4" s="57"/>
      <c r="I4" s="55" t="s">
        <v>17</v>
      </c>
      <c r="J4" s="56"/>
      <c r="K4" s="57"/>
      <c r="L4" s="55" t="s">
        <v>18</v>
      </c>
      <c r="M4" s="56"/>
      <c r="N4" s="57"/>
      <c r="O4" s="39" t="s">
        <v>11</v>
      </c>
      <c r="P4" s="39"/>
      <c r="Q4" s="39"/>
    </row>
    <row r="5" spans="1:17" x14ac:dyDescent="0.25">
      <c r="A5" s="12">
        <v>1</v>
      </c>
      <c r="B5" s="2"/>
      <c r="C5" s="13">
        <v>329</v>
      </c>
      <c r="D5" s="13">
        <f>C5/13.27</f>
        <v>24.792765636774682</v>
      </c>
      <c r="E5" s="35">
        <f>(D5+D6+D7)/3</f>
        <v>14.091936699321778</v>
      </c>
      <c r="F5" s="13">
        <v>1017</v>
      </c>
      <c r="G5" s="13">
        <f>F5/11.58</f>
        <v>87.823834196891198</v>
      </c>
      <c r="H5" s="35">
        <f>(G5+G6+G7)/3</f>
        <v>53.454231433506045</v>
      </c>
      <c r="I5" s="13">
        <v>102</v>
      </c>
      <c r="J5" s="13">
        <f>I5/8.44</f>
        <v>12.085308056872039</v>
      </c>
      <c r="K5" s="35">
        <f>(J5+J6+J7)/3</f>
        <v>15.007898894154819</v>
      </c>
      <c r="L5" s="13">
        <v>13</v>
      </c>
      <c r="M5" s="13">
        <f>L5/2.77</f>
        <v>4.6931407942238268</v>
      </c>
      <c r="N5" s="35">
        <f>(M5+M6+M7)/3</f>
        <v>4.4524669073405541</v>
      </c>
      <c r="O5" s="13">
        <f>C5+F5+I5+L5</f>
        <v>1461</v>
      </c>
      <c r="P5" s="13">
        <f t="shared" ref="P5:P23" si="0">O5/61</f>
        <v>23.950819672131146</v>
      </c>
      <c r="Q5" s="35">
        <f>(P5+P6+P7)/3</f>
        <v>15.491803278688524</v>
      </c>
    </row>
    <row r="6" spans="1:17" x14ac:dyDescent="0.25">
      <c r="A6" s="12">
        <v>2</v>
      </c>
      <c r="B6" s="3"/>
      <c r="C6" s="13">
        <v>232</v>
      </c>
      <c r="D6" s="13">
        <f t="shared" ref="D6:D23" si="1">C6/13.27</f>
        <v>17.483044461190655</v>
      </c>
      <c r="E6" s="35"/>
      <c r="F6" s="13">
        <v>840</v>
      </c>
      <c r="G6" s="13">
        <f t="shared" ref="G6:G23" si="2">F6/11.58</f>
        <v>72.538860103626945</v>
      </c>
      <c r="H6" s="35"/>
      <c r="I6" s="13">
        <v>278</v>
      </c>
      <c r="J6" s="13">
        <f t="shared" ref="J6:J23" si="3">I6/8.44</f>
        <v>32.938388625592417</v>
      </c>
      <c r="K6" s="35"/>
      <c r="L6" s="13">
        <v>24</v>
      </c>
      <c r="M6" s="13">
        <f t="shared" ref="M6:M23" si="4">L6/2.77</f>
        <v>8.6642599277978345</v>
      </c>
      <c r="N6" s="35"/>
      <c r="O6" s="13">
        <f t="shared" ref="O6:O23" si="5">C6+F6+I6+L6</f>
        <v>1374</v>
      </c>
      <c r="P6" s="13">
        <f t="shared" si="0"/>
        <v>22.524590163934427</v>
      </c>
      <c r="Q6" s="35"/>
    </row>
    <row r="7" spans="1:17" x14ac:dyDescent="0.25">
      <c r="A7" s="12">
        <v>3</v>
      </c>
      <c r="B7" s="4"/>
      <c r="C7" s="13"/>
      <c r="D7" s="13">
        <f t="shared" si="1"/>
        <v>0</v>
      </c>
      <c r="E7" s="36"/>
      <c r="F7" s="13"/>
      <c r="G7" s="13">
        <f t="shared" si="2"/>
        <v>0</v>
      </c>
      <c r="H7" s="36"/>
      <c r="I7" s="13"/>
      <c r="J7" s="13">
        <f t="shared" si="3"/>
        <v>0</v>
      </c>
      <c r="K7" s="36"/>
      <c r="L7" s="13"/>
      <c r="M7" s="13">
        <f t="shared" si="4"/>
        <v>0</v>
      </c>
      <c r="N7" s="36"/>
      <c r="O7" s="13">
        <f t="shared" si="5"/>
        <v>0</v>
      </c>
      <c r="P7" s="13">
        <f t="shared" si="0"/>
        <v>0</v>
      </c>
      <c r="Q7" s="36"/>
    </row>
    <row r="8" spans="1:17" x14ac:dyDescent="0.25">
      <c r="A8" s="12">
        <v>4</v>
      </c>
      <c r="B8" s="5"/>
      <c r="C8" s="13"/>
      <c r="D8" s="13">
        <f t="shared" si="1"/>
        <v>0</v>
      </c>
      <c r="E8" s="34">
        <f t="shared" ref="E8" si="6">(D8+D9+D10+D11)/4</f>
        <v>0</v>
      </c>
      <c r="F8" s="13"/>
      <c r="G8" s="13">
        <f t="shared" si="2"/>
        <v>0</v>
      </c>
      <c r="H8" s="34">
        <f t="shared" ref="H8" si="7">(G8+G9+G10+G11)/4</f>
        <v>0</v>
      </c>
      <c r="I8" s="13"/>
      <c r="J8" s="13">
        <f t="shared" si="3"/>
        <v>0</v>
      </c>
      <c r="K8" s="34">
        <f t="shared" ref="K8" si="8">(J8+J9+J10+J11)/4</f>
        <v>0</v>
      </c>
      <c r="L8" s="13"/>
      <c r="M8" s="13">
        <f t="shared" si="4"/>
        <v>0</v>
      </c>
      <c r="N8" s="34">
        <f t="shared" ref="N8" si="9">(M8+M9+M10+M11)/4</f>
        <v>0</v>
      </c>
      <c r="O8" s="13">
        <f t="shared" si="5"/>
        <v>0</v>
      </c>
      <c r="P8" s="13">
        <f t="shared" si="0"/>
        <v>0</v>
      </c>
      <c r="Q8" s="34">
        <f t="shared" ref="Q8" si="10">(P8+P9+P10+P11)/4</f>
        <v>0</v>
      </c>
    </row>
    <row r="9" spans="1:17" x14ac:dyDescent="0.25">
      <c r="A9" s="12">
        <v>5</v>
      </c>
      <c r="B9" s="6"/>
      <c r="C9" s="13"/>
      <c r="D9" s="13">
        <f t="shared" si="1"/>
        <v>0</v>
      </c>
      <c r="E9" s="35"/>
      <c r="F9" s="13"/>
      <c r="G9" s="13">
        <f t="shared" si="2"/>
        <v>0</v>
      </c>
      <c r="H9" s="35"/>
      <c r="I9" s="13"/>
      <c r="J9" s="13">
        <f t="shared" si="3"/>
        <v>0</v>
      </c>
      <c r="K9" s="35"/>
      <c r="L9" s="13"/>
      <c r="M9" s="13">
        <f t="shared" si="4"/>
        <v>0</v>
      </c>
      <c r="N9" s="35"/>
      <c r="O9" s="13">
        <f t="shared" si="5"/>
        <v>0</v>
      </c>
      <c r="P9" s="13">
        <f t="shared" si="0"/>
        <v>0</v>
      </c>
      <c r="Q9" s="35"/>
    </row>
    <row r="10" spans="1:17" x14ac:dyDescent="0.25">
      <c r="A10" s="12">
        <v>6</v>
      </c>
      <c r="B10" s="1"/>
      <c r="C10" s="13"/>
      <c r="D10" s="13">
        <f t="shared" si="1"/>
        <v>0</v>
      </c>
      <c r="E10" s="35"/>
      <c r="F10" s="13"/>
      <c r="G10" s="13">
        <f t="shared" si="2"/>
        <v>0</v>
      </c>
      <c r="H10" s="35"/>
      <c r="I10" s="13"/>
      <c r="J10" s="13">
        <f t="shared" si="3"/>
        <v>0</v>
      </c>
      <c r="K10" s="35"/>
      <c r="L10" s="13"/>
      <c r="M10" s="13">
        <f t="shared" si="4"/>
        <v>0</v>
      </c>
      <c r="N10" s="35"/>
      <c r="O10" s="13">
        <f t="shared" si="5"/>
        <v>0</v>
      </c>
      <c r="P10" s="13">
        <f t="shared" si="0"/>
        <v>0</v>
      </c>
      <c r="Q10" s="35"/>
    </row>
    <row r="11" spans="1:17" x14ac:dyDescent="0.25">
      <c r="A11" s="12">
        <v>7</v>
      </c>
      <c r="B11" s="7"/>
      <c r="C11" s="13"/>
      <c r="D11" s="13">
        <f t="shared" si="1"/>
        <v>0</v>
      </c>
      <c r="E11" s="36"/>
      <c r="F11" s="13"/>
      <c r="G11" s="13">
        <f t="shared" si="2"/>
        <v>0</v>
      </c>
      <c r="H11" s="36"/>
      <c r="I11" s="13"/>
      <c r="J11" s="13">
        <f t="shared" si="3"/>
        <v>0</v>
      </c>
      <c r="K11" s="36"/>
      <c r="L11" s="13"/>
      <c r="M11" s="13">
        <f t="shared" si="4"/>
        <v>0</v>
      </c>
      <c r="N11" s="36"/>
      <c r="O11" s="13">
        <f t="shared" si="5"/>
        <v>0</v>
      </c>
      <c r="P11" s="13">
        <f t="shared" si="0"/>
        <v>0</v>
      </c>
      <c r="Q11" s="36"/>
    </row>
    <row r="12" spans="1:17" x14ac:dyDescent="0.25">
      <c r="A12" s="12">
        <v>8</v>
      </c>
      <c r="B12" s="8"/>
      <c r="C12" s="13"/>
      <c r="D12" s="13">
        <f t="shared" si="1"/>
        <v>0</v>
      </c>
      <c r="E12" s="34">
        <f t="shared" ref="E12" si="11">(D12+D13+D14+D15)/4</f>
        <v>0</v>
      </c>
      <c r="F12" s="13"/>
      <c r="G12" s="13">
        <f t="shared" si="2"/>
        <v>0</v>
      </c>
      <c r="H12" s="34">
        <f t="shared" ref="H12" si="12">(G12+G13+G14+G15)/4</f>
        <v>0</v>
      </c>
      <c r="I12" s="13"/>
      <c r="J12" s="13">
        <f t="shared" si="3"/>
        <v>0</v>
      </c>
      <c r="K12" s="34">
        <f t="shared" ref="K12" si="13">(J12+J13+J14+J15)/4</f>
        <v>0</v>
      </c>
      <c r="L12" s="13"/>
      <c r="M12" s="13">
        <f t="shared" si="4"/>
        <v>0</v>
      </c>
      <c r="N12" s="34">
        <f t="shared" ref="N12" si="14">(M12+M13+M14+M15)/4</f>
        <v>0</v>
      </c>
      <c r="O12" s="13">
        <f t="shared" si="5"/>
        <v>0</v>
      </c>
      <c r="P12" s="13">
        <f t="shared" si="0"/>
        <v>0</v>
      </c>
      <c r="Q12" s="34">
        <f t="shared" ref="Q12" si="15">(P12+P13+P14+P15)/4</f>
        <v>0</v>
      </c>
    </row>
    <row r="13" spans="1:17" x14ac:dyDescent="0.25">
      <c r="A13" s="12">
        <v>9</v>
      </c>
      <c r="B13" s="2"/>
      <c r="C13" s="13"/>
      <c r="D13" s="13">
        <f t="shared" si="1"/>
        <v>0</v>
      </c>
      <c r="E13" s="35"/>
      <c r="F13" s="13"/>
      <c r="G13" s="13">
        <f t="shared" si="2"/>
        <v>0</v>
      </c>
      <c r="H13" s="35"/>
      <c r="I13" s="13"/>
      <c r="J13" s="13">
        <f t="shared" si="3"/>
        <v>0</v>
      </c>
      <c r="K13" s="35"/>
      <c r="L13" s="13"/>
      <c r="M13" s="13">
        <f t="shared" si="4"/>
        <v>0</v>
      </c>
      <c r="N13" s="35"/>
      <c r="O13" s="13">
        <f t="shared" si="5"/>
        <v>0</v>
      </c>
      <c r="P13" s="13">
        <f t="shared" si="0"/>
        <v>0</v>
      </c>
      <c r="Q13" s="35"/>
    </row>
    <row r="14" spans="1:17" x14ac:dyDescent="0.25">
      <c r="A14" s="12">
        <v>10</v>
      </c>
      <c r="B14" s="3"/>
      <c r="C14" s="13"/>
      <c r="D14" s="13">
        <f t="shared" si="1"/>
        <v>0</v>
      </c>
      <c r="E14" s="35"/>
      <c r="F14" s="13"/>
      <c r="G14" s="13">
        <f t="shared" si="2"/>
        <v>0</v>
      </c>
      <c r="H14" s="35"/>
      <c r="I14" s="13"/>
      <c r="J14" s="13">
        <f t="shared" si="3"/>
        <v>0</v>
      </c>
      <c r="K14" s="35"/>
      <c r="L14" s="13"/>
      <c r="M14" s="13">
        <f t="shared" si="4"/>
        <v>0</v>
      </c>
      <c r="N14" s="35"/>
      <c r="O14" s="13">
        <f t="shared" si="5"/>
        <v>0</v>
      </c>
      <c r="P14" s="13">
        <f t="shared" si="0"/>
        <v>0</v>
      </c>
      <c r="Q14" s="35"/>
    </row>
    <row r="15" spans="1:17" x14ac:dyDescent="0.25">
      <c r="A15" s="12">
        <v>11</v>
      </c>
      <c r="B15" s="4"/>
      <c r="C15" s="13"/>
      <c r="D15" s="13">
        <f t="shared" si="1"/>
        <v>0</v>
      </c>
      <c r="E15" s="36"/>
      <c r="F15" s="13"/>
      <c r="G15" s="13">
        <f t="shared" si="2"/>
        <v>0</v>
      </c>
      <c r="H15" s="36"/>
      <c r="I15" s="13"/>
      <c r="J15" s="13">
        <f t="shared" si="3"/>
        <v>0</v>
      </c>
      <c r="K15" s="36"/>
      <c r="L15" s="13"/>
      <c r="M15" s="13">
        <f t="shared" si="4"/>
        <v>0</v>
      </c>
      <c r="N15" s="36"/>
      <c r="O15" s="13">
        <f t="shared" si="5"/>
        <v>0</v>
      </c>
      <c r="P15" s="13">
        <f t="shared" si="0"/>
        <v>0</v>
      </c>
      <c r="Q15" s="36"/>
    </row>
    <row r="16" spans="1:17" x14ac:dyDescent="0.25">
      <c r="A16" s="12">
        <v>12</v>
      </c>
      <c r="B16" s="5"/>
      <c r="C16" s="13"/>
      <c r="D16" s="13">
        <f t="shared" si="1"/>
        <v>0</v>
      </c>
      <c r="E16" s="34">
        <f t="shared" ref="E16" si="16">(D16+D17+D18+D19)/4</f>
        <v>0</v>
      </c>
      <c r="F16" s="13"/>
      <c r="G16" s="13">
        <f t="shared" si="2"/>
        <v>0</v>
      </c>
      <c r="H16" s="34">
        <f t="shared" ref="H16" si="17">(G16+G17+G18+G19)/4</f>
        <v>0</v>
      </c>
      <c r="I16" s="13"/>
      <c r="J16" s="13">
        <f t="shared" si="3"/>
        <v>0</v>
      </c>
      <c r="K16" s="34">
        <f t="shared" ref="K16" si="18">(J16+J17+J18+J19)/4</f>
        <v>0</v>
      </c>
      <c r="L16" s="13"/>
      <c r="M16" s="13">
        <f t="shared" si="4"/>
        <v>0</v>
      </c>
      <c r="N16" s="34">
        <f t="shared" ref="N16" si="19">(M16+M17+M18+M19)/4</f>
        <v>0</v>
      </c>
      <c r="O16" s="13">
        <f t="shared" si="5"/>
        <v>0</v>
      </c>
      <c r="P16" s="13">
        <f t="shared" si="0"/>
        <v>0</v>
      </c>
      <c r="Q16" s="34">
        <f t="shared" ref="Q16" si="20">(P16+P17+P18+P19)/4</f>
        <v>0</v>
      </c>
    </row>
    <row r="17" spans="1:17" x14ac:dyDescent="0.25">
      <c r="A17" s="12">
        <v>13</v>
      </c>
      <c r="B17" s="6"/>
      <c r="C17" s="13"/>
      <c r="D17" s="13">
        <f t="shared" si="1"/>
        <v>0</v>
      </c>
      <c r="E17" s="35"/>
      <c r="F17" s="13"/>
      <c r="G17" s="13">
        <f t="shared" si="2"/>
        <v>0</v>
      </c>
      <c r="H17" s="35"/>
      <c r="I17" s="13"/>
      <c r="J17" s="13">
        <f t="shared" si="3"/>
        <v>0</v>
      </c>
      <c r="K17" s="35"/>
      <c r="L17" s="13"/>
      <c r="M17" s="13">
        <f t="shared" si="4"/>
        <v>0</v>
      </c>
      <c r="N17" s="35"/>
      <c r="O17" s="13">
        <f t="shared" si="5"/>
        <v>0</v>
      </c>
      <c r="P17" s="13">
        <f t="shared" si="0"/>
        <v>0</v>
      </c>
      <c r="Q17" s="35"/>
    </row>
    <row r="18" spans="1:17" x14ac:dyDescent="0.25">
      <c r="A18" s="12">
        <v>14</v>
      </c>
      <c r="B18" s="1"/>
      <c r="C18" s="13"/>
      <c r="D18" s="13">
        <f t="shared" si="1"/>
        <v>0</v>
      </c>
      <c r="E18" s="35"/>
      <c r="F18" s="13"/>
      <c r="G18" s="13">
        <f t="shared" si="2"/>
        <v>0</v>
      </c>
      <c r="H18" s="35"/>
      <c r="I18" s="13"/>
      <c r="J18" s="13">
        <f t="shared" si="3"/>
        <v>0</v>
      </c>
      <c r="K18" s="35"/>
      <c r="L18" s="13"/>
      <c r="M18" s="13">
        <f t="shared" si="4"/>
        <v>0</v>
      </c>
      <c r="N18" s="35"/>
      <c r="O18" s="13">
        <f t="shared" si="5"/>
        <v>0</v>
      </c>
      <c r="P18" s="13">
        <f t="shared" si="0"/>
        <v>0</v>
      </c>
      <c r="Q18" s="35"/>
    </row>
    <row r="19" spans="1:17" x14ac:dyDescent="0.25">
      <c r="A19" s="12">
        <v>15</v>
      </c>
      <c r="B19" s="7"/>
      <c r="C19" s="13"/>
      <c r="D19" s="13">
        <f t="shared" si="1"/>
        <v>0</v>
      </c>
      <c r="E19" s="36"/>
      <c r="F19" s="13"/>
      <c r="G19" s="13">
        <f t="shared" si="2"/>
        <v>0</v>
      </c>
      <c r="H19" s="36"/>
      <c r="I19" s="13"/>
      <c r="J19" s="13">
        <f t="shared" si="3"/>
        <v>0</v>
      </c>
      <c r="K19" s="36"/>
      <c r="L19" s="13"/>
      <c r="M19" s="13">
        <f t="shared" si="4"/>
        <v>0</v>
      </c>
      <c r="N19" s="36"/>
      <c r="O19" s="13">
        <f t="shared" si="5"/>
        <v>0</v>
      </c>
      <c r="P19" s="13">
        <f t="shared" si="0"/>
        <v>0</v>
      </c>
      <c r="Q19" s="36"/>
    </row>
    <row r="20" spans="1:17" x14ac:dyDescent="0.25">
      <c r="A20" s="12">
        <v>16</v>
      </c>
      <c r="B20" s="8"/>
      <c r="C20" s="13"/>
      <c r="D20" s="13">
        <f t="shared" si="1"/>
        <v>0</v>
      </c>
      <c r="E20" s="34">
        <f t="shared" ref="E20" si="21">(D20+D21+D22+D23)/4</f>
        <v>0</v>
      </c>
      <c r="F20" s="13"/>
      <c r="G20" s="13">
        <f t="shared" si="2"/>
        <v>0</v>
      </c>
      <c r="H20" s="34">
        <f t="shared" ref="H20" si="22">(G20+G21+G22+G23)/4</f>
        <v>0</v>
      </c>
      <c r="I20" s="13"/>
      <c r="J20" s="13">
        <f t="shared" si="3"/>
        <v>0</v>
      </c>
      <c r="K20" s="34">
        <f t="shared" ref="K20" si="23">(J20+J21+J22+J23)/4</f>
        <v>0</v>
      </c>
      <c r="L20" s="13"/>
      <c r="M20" s="13">
        <f t="shared" si="4"/>
        <v>0</v>
      </c>
      <c r="N20" s="34">
        <f t="shared" ref="N20" si="24">(M20+M21+M22+M23)/4</f>
        <v>0</v>
      </c>
      <c r="O20" s="13">
        <f t="shared" si="5"/>
        <v>0</v>
      </c>
      <c r="P20" s="13">
        <f t="shared" si="0"/>
        <v>0</v>
      </c>
      <c r="Q20" s="34">
        <f t="shared" ref="Q20" si="25">(P20+P21+P22+P23)/4</f>
        <v>0</v>
      </c>
    </row>
    <row r="21" spans="1:17" x14ac:dyDescent="0.25">
      <c r="A21" s="12">
        <v>17</v>
      </c>
      <c r="B21" s="2"/>
      <c r="C21" s="13"/>
      <c r="D21" s="13">
        <f t="shared" si="1"/>
        <v>0</v>
      </c>
      <c r="E21" s="35"/>
      <c r="F21" s="13"/>
      <c r="G21" s="13">
        <f t="shared" si="2"/>
        <v>0</v>
      </c>
      <c r="H21" s="35"/>
      <c r="I21" s="13"/>
      <c r="J21" s="13">
        <f t="shared" si="3"/>
        <v>0</v>
      </c>
      <c r="K21" s="35"/>
      <c r="L21" s="13"/>
      <c r="M21" s="13">
        <f t="shared" si="4"/>
        <v>0</v>
      </c>
      <c r="N21" s="35"/>
      <c r="O21" s="13">
        <f t="shared" si="5"/>
        <v>0</v>
      </c>
      <c r="P21" s="13">
        <f t="shared" si="0"/>
        <v>0</v>
      </c>
      <c r="Q21" s="35"/>
    </row>
    <row r="22" spans="1:17" x14ac:dyDescent="0.25">
      <c r="A22" s="12">
        <v>18</v>
      </c>
      <c r="B22" s="3"/>
      <c r="C22" s="13"/>
      <c r="D22" s="13">
        <f t="shared" si="1"/>
        <v>0</v>
      </c>
      <c r="E22" s="35"/>
      <c r="F22" s="13"/>
      <c r="G22" s="13">
        <f t="shared" si="2"/>
        <v>0</v>
      </c>
      <c r="H22" s="35"/>
      <c r="I22" s="13"/>
      <c r="J22" s="13">
        <f t="shared" si="3"/>
        <v>0</v>
      </c>
      <c r="K22" s="35"/>
      <c r="L22" s="13"/>
      <c r="M22" s="13">
        <f t="shared" si="4"/>
        <v>0</v>
      </c>
      <c r="N22" s="35"/>
      <c r="O22" s="13">
        <f t="shared" si="5"/>
        <v>0</v>
      </c>
      <c r="P22" s="13">
        <f t="shared" si="0"/>
        <v>0</v>
      </c>
      <c r="Q22" s="35"/>
    </row>
    <row r="23" spans="1:17" x14ac:dyDescent="0.25">
      <c r="A23" s="12">
        <v>19</v>
      </c>
      <c r="B23" s="4"/>
      <c r="C23" s="13"/>
      <c r="D23" s="13">
        <f t="shared" si="1"/>
        <v>0</v>
      </c>
      <c r="E23" s="36"/>
      <c r="F23" s="13"/>
      <c r="G23" s="13">
        <f t="shared" si="2"/>
        <v>0</v>
      </c>
      <c r="H23" s="36"/>
      <c r="I23" s="13"/>
      <c r="J23" s="13">
        <f t="shared" si="3"/>
        <v>0</v>
      </c>
      <c r="K23" s="36"/>
      <c r="L23" s="13"/>
      <c r="M23" s="13">
        <f t="shared" si="4"/>
        <v>0</v>
      </c>
      <c r="N23" s="36"/>
      <c r="O23" s="13">
        <f t="shared" si="5"/>
        <v>0</v>
      </c>
      <c r="P23" s="13">
        <f t="shared" si="0"/>
        <v>0</v>
      </c>
      <c r="Q23" s="36"/>
    </row>
    <row r="24" spans="1:17" x14ac:dyDescent="0.25">
      <c r="A24" s="12">
        <v>20</v>
      </c>
      <c r="B24" s="5"/>
      <c r="C24" s="14">
        <f>SUM(C5:C23)</f>
        <v>561</v>
      </c>
      <c r="D24" s="12">
        <f>C24/13.27</f>
        <v>42.275810097965334</v>
      </c>
      <c r="E24" s="12"/>
      <c r="F24" s="14">
        <f>SUM(F5:F23)</f>
        <v>1857</v>
      </c>
      <c r="G24" s="12">
        <f>F24/11.58</f>
        <v>160.36269430051814</v>
      </c>
      <c r="H24" s="12"/>
      <c r="I24" s="14">
        <f>SUM(I5:I23)</f>
        <v>380</v>
      </c>
      <c r="J24" s="12">
        <f>I24/8.44</f>
        <v>45.023696682464461</v>
      </c>
      <c r="K24" s="12"/>
      <c r="L24" s="14">
        <f>SUM(L5:L23)</f>
        <v>37</v>
      </c>
      <c r="M24" s="12">
        <f>L24/2.77</f>
        <v>13.35740072202166</v>
      </c>
      <c r="N24" s="12"/>
      <c r="O24" s="14">
        <f>SUM(O5:O23)</f>
        <v>2835</v>
      </c>
      <c r="P24" s="12">
        <f>O24/36.06</f>
        <v>78.618968386023283</v>
      </c>
      <c r="Q24" s="12"/>
    </row>
  </sheetData>
  <mergeCells count="40">
    <mergeCell ref="A1:Q1"/>
    <mergeCell ref="A2:A4"/>
    <mergeCell ref="B2:B4"/>
    <mergeCell ref="C2:N2"/>
    <mergeCell ref="O2:Q2"/>
    <mergeCell ref="C3:E3"/>
    <mergeCell ref="F3:H3"/>
    <mergeCell ref="I3:K3"/>
    <mergeCell ref="L3:N3"/>
    <mergeCell ref="O3:Q3"/>
    <mergeCell ref="C4:E4"/>
    <mergeCell ref="F4:H4"/>
    <mergeCell ref="I4:K4"/>
    <mergeCell ref="L4:N4"/>
    <mergeCell ref="O4:Q4"/>
    <mergeCell ref="E5:E7"/>
    <mergeCell ref="H5:H7"/>
    <mergeCell ref="K5:K7"/>
    <mergeCell ref="N5:N7"/>
    <mergeCell ref="Q5:Q7"/>
    <mergeCell ref="E8:E11"/>
    <mergeCell ref="H8:H11"/>
    <mergeCell ref="K8:K11"/>
    <mergeCell ref="N8:N11"/>
    <mergeCell ref="Q8:Q11"/>
    <mergeCell ref="E12:E15"/>
    <mergeCell ref="H12:H15"/>
    <mergeCell ref="K12:K15"/>
    <mergeCell ref="N12:N15"/>
    <mergeCell ref="Q12:Q15"/>
    <mergeCell ref="E16:E19"/>
    <mergeCell ref="H16:H19"/>
    <mergeCell ref="K16:K19"/>
    <mergeCell ref="N16:N19"/>
    <mergeCell ref="Q16:Q19"/>
    <mergeCell ref="E20:E23"/>
    <mergeCell ref="H20:H23"/>
    <mergeCell ref="K20:K23"/>
    <mergeCell ref="N20:N23"/>
    <mergeCell ref="Q20:Q23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44"/>
  <sheetViews>
    <sheetView workbookViewId="0">
      <selection activeCell="Q44" sqref="Q44"/>
    </sheetView>
  </sheetViews>
  <sheetFormatPr baseColWidth="10" defaultColWidth="9.140625" defaultRowHeight="15" x14ac:dyDescent="0.25"/>
  <cols>
    <col min="1" max="1" width="3.85546875" customWidth="1"/>
    <col min="2" max="2" width="9" customWidth="1"/>
    <col min="3" max="6" width="5" bestFit="1" customWidth="1"/>
    <col min="7" max="8" width="4" bestFit="1" customWidth="1"/>
    <col min="9" max="9" width="6" bestFit="1" customWidth="1"/>
    <col min="10" max="10" width="5.42578125" customWidth="1"/>
    <col min="11" max="12" width="4" bestFit="1" customWidth="1"/>
    <col min="13" max="13" width="6" bestFit="1" customWidth="1"/>
    <col min="14" max="15" width="5" bestFit="1" customWidth="1"/>
    <col min="16" max="16" width="4" bestFit="1" customWidth="1"/>
    <col min="17" max="17" width="7.85546875" customWidth="1"/>
  </cols>
  <sheetData>
    <row r="1" spans="1:44" ht="21" x14ac:dyDescent="0.35">
      <c r="A1" s="58" t="s">
        <v>29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</row>
    <row r="2" spans="1:44" x14ac:dyDescent="0.25">
      <c r="A2" s="59" t="s">
        <v>30</v>
      </c>
      <c r="B2" s="59" t="s">
        <v>31</v>
      </c>
      <c r="C2" s="14" t="s">
        <v>22</v>
      </c>
      <c r="D2" s="14" t="s">
        <v>23</v>
      </c>
      <c r="E2" s="14" t="s">
        <v>24</v>
      </c>
      <c r="F2" s="14">
        <v>2</v>
      </c>
      <c r="G2" s="14">
        <v>3</v>
      </c>
      <c r="H2" s="14">
        <v>4</v>
      </c>
      <c r="I2" s="14">
        <v>5</v>
      </c>
      <c r="J2" s="14">
        <v>6</v>
      </c>
      <c r="K2" s="14">
        <v>7</v>
      </c>
      <c r="L2" s="14">
        <v>8</v>
      </c>
      <c r="M2" s="14" t="s">
        <v>25</v>
      </c>
      <c r="N2" s="14" t="s">
        <v>26</v>
      </c>
      <c r="O2" s="14" t="s">
        <v>27</v>
      </c>
      <c r="P2" s="14" t="s">
        <v>28</v>
      </c>
      <c r="Q2" s="14" t="s">
        <v>11</v>
      </c>
    </row>
    <row r="3" spans="1:44" x14ac:dyDescent="0.25">
      <c r="A3" s="60"/>
      <c r="B3" s="60"/>
      <c r="C3" s="14">
        <v>5.09</v>
      </c>
      <c r="D3" s="14">
        <v>3.71</v>
      </c>
      <c r="E3" s="14">
        <v>3.36</v>
      </c>
      <c r="F3" s="14">
        <v>12.6</v>
      </c>
      <c r="G3" s="14">
        <v>9.6</v>
      </c>
      <c r="H3" s="14">
        <v>9</v>
      </c>
      <c r="I3" s="14">
        <v>6.6</v>
      </c>
      <c r="J3" s="14">
        <v>4.9000000000000004</v>
      </c>
      <c r="K3" s="14">
        <v>2.8</v>
      </c>
      <c r="L3" s="14">
        <v>3.2</v>
      </c>
      <c r="M3" s="17">
        <v>13.27</v>
      </c>
      <c r="N3" s="17">
        <v>11.58</v>
      </c>
      <c r="O3" s="17">
        <v>8.44</v>
      </c>
      <c r="P3" s="17">
        <v>2.77</v>
      </c>
      <c r="Q3" s="18">
        <f>P3+O3+N3+M3+L3+K3+J3+I3+H3+G3+F3+E3+D3+C3</f>
        <v>96.919999999999987</v>
      </c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x14ac:dyDescent="0.25">
      <c r="A4" s="1">
        <v>1</v>
      </c>
      <c r="B4" s="2"/>
      <c r="C4" s="13">
        <v>221</v>
      </c>
      <c r="D4" s="13">
        <v>183</v>
      </c>
      <c r="E4" s="13">
        <v>153</v>
      </c>
      <c r="F4" s="13">
        <v>652</v>
      </c>
      <c r="G4" s="13">
        <v>563</v>
      </c>
      <c r="H4" s="13">
        <v>347</v>
      </c>
      <c r="I4" s="13">
        <v>267</v>
      </c>
      <c r="J4" s="13">
        <v>234</v>
      </c>
      <c r="K4" s="13">
        <v>109</v>
      </c>
      <c r="L4" s="13">
        <v>123</v>
      </c>
      <c r="M4" s="13">
        <v>329</v>
      </c>
      <c r="N4" s="13">
        <v>1017</v>
      </c>
      <c r="O4" s="13">
        <v>102</v>
      </c>
      <c r="P4" s="13">
        <v>13</v>
      </c>
      <c r="Q4" s="13">
        <f>P4+O4+N4+M4+L4+K4+J4+I4+H4+G4+F4+E4+D4+C4</f>
        <v>4313</v>
      </c>
    </row>
    <row r="5" spans="1:44" x14ac:dyDescent="0.25">
      <c r="A5" s="1">
        <v>2</v>
      </c>
      <c r="B5" s="3"/>
      <c r="C5" s="13">
        <v>200</v>
      </c>
      <c r="D5" s="13">
        <v>142</v>
      </c>
      <c r="E5" s="13">
        <v>110</v>
      </c>
      <c r="F5" s="13">
        <v>604</v>
      </c>
      <c r="G5" s="13">
        <v>412</v>
      </c>
      <c r="H5" s="13">
        <v>339</v>
      </c>
      <c r="I5" s="13">
        <v>281</v>
      </c>
      <c r="J5" s="13">
        <v>204</v>
      </c>
      <c r="K5" s="13">
        <v>128</v>
      </c>
      <c r="L5" s="13">
        <v>128</v>
      </c>
      <c r="M5" s="13">
        <v>232</v>
      </c>
      <c r="N5" s="13">
        <v>840</v>
      </c>
      <c r="O5" s="13">
        <v>278</v>
      </c>
      <c r="P5" s="13">
        <v>24</v>
      </c>
      <c r="Q5" s="13">
        <f t="shared" ref="Q5:Q16" si="0">P5+O5+N5+M5+L5+K5+J5+I5+H5+G5+F5+E5+D5+C5</f>
        <v>3922</v>
      </c>
    </row>
    <row r="6" spans="1:44" x14ac:dyDescent="0.25">
      <c r="A6" s="1">
        <v>3</v>
      </c>
      <c r="B6" s="4"/>
      <c r="C6" s="13">
        <v>248</v>
      </c>
      <c r="D6" s="13">
        <v>191</v>
      </c>
      <c r="E6" s="13">
        <v>116</v>
      </c>
      <c r="F6" s="13">
        <v>544</v>
      </c>
      <c r="G6" s="13">
        <v>456</v>
      </c>
      <c r="H6" s="13">
        <v>350</v>
      </c>
      <c r="I6" s="13">
        <v>286</v>
      </c>
      <c r="J6" s="13">
        <v>247</v>
      </c>
      <c r="K6" s="13">
        <v>109</v>
      </c>
      <c r="L6" s="13">
        <v>110</v>
      </c>
      <c r="M6" s="13">
        <v>184</v>
      </c>
      <c r="N6" s="13">
        <v>350</v>
      </c>
      <c r="O6" s="13">
        <v>412</v>
      </c>
      <c r="P6" s="13">
        <v>145</v>
      </c>
      <c r="Q6" s="13">
        <f t="shared" si="0"/>
        <v>3748</v>
      </c>
    </row>
    <row r="7" spans="1:44" x14ac:dyDescent="0.25">
      <c r="A7" s="1">
        <v>4</v>
      </c>
      <c r="B7" s="5"/>
      <c r="C7" s="13">
        <v>258</v>
      </c>
      <c r="D7" s="13">
        <v>188</v>
      </c>
      <c r="E7" s="13">
        <v>155</v>
      </c>
      <c r="F7" s="13">
        <v>637</v>
      </c>
      <c r="G7" s="13">
        <v>450</v>
      </c>
      <c r="H7" s="13">
        <v>387</v>
      </c>
      <c r="I7" s="13">
        <v>293</v>
      </c>
      <c r="J7" s="13">
        <v>186</v>
      </c>
      <c r="K7" s="13">
        <v>130</v>
      </c>
      <c r="L7" s="13">
        <v>111</v>
      </c>
      <c r="M7" s="13">
        <v>137</v>
      </c>
      <c r="N7" s="13">
        <v>756</v>
      </c>
      <c r="O7" s="13">
        <v>633</v>
      </c>
      <c r="P7" s="13">
        <v>215</v>
      </c>
      <c r="Q7" s="13">
        <f t="shared" si="0"/>
        <v>4536</v>
      </c>
    </row>
    <row r="8" spans="1:44" x14ac:dyDescent="0.25">
      <c r="A8" s="1">
        <v>5</v>
      </c>
      <c r="B8" s="6"/>
      <c r="C8" s="13">
        <v>208</v>
      </c>
      <c r="D8" s="13">
        <v>159</v>
      </c>
      <c r="E8" s="13">
        <v>139</v>
      </c>
      <c r="F8" s="13">
        <v>631</v>
      </c>
      <c r="G8" s="13">
        <v>352</v>
      </c>
      <c r="H8" s="13">
        <v>388</v>
      </c>
      <c r="I8" s="13">
        <v>348</v>
      </c>
      <c r="J8" s="13">
        <v>225</v>
      </c>
      <c r="K8" s="13">
        <v>143</v>
      </c>
      <c r="L8" s="13">
        <v>118</v>
      </c>
      <c r="M8" s="13">
        <v>123</v>
      </c>
      <c r="N8" s="13">
        <v>270</v>
      </c>
      <c r="O8" s="13">
        <v>864</v>
      </c>
      <c r="P8" s="13">
        <v>230</v>
      </c>
      <c r="Q8" s="13">
        <f t="shared" si="0"/>
        <v>4198</v>
      </c>
    </row>
    <row r="9" spans="1:44" x14ac:dyDescent="0.25">
      <c r="A9" s="1">
        <v>6</v>
      </c>
      <c r="B9" s="1"/>
      <c r="C9" s="13">
        <f>110+99</f>
        <v>209</v>
      </c>
      <c r="D9" s="13">
        <f>82+87</f>
        <v>169</v>
      </c>
      <c r="E9" s="13">
        <f>45+78</f>
        <v>123</v>
      </c>
      <c r="F9" s="13">
        <f>323+298</f>
        <v>621</v>
      </c>
      <c r="G9" s="13">
        <f>182+249</f>
        <v>431</v>
      </c>
      <c r="H9" s="13">
        <f>177+215</f>
        <v>392</v>
      </c>
      <c r="I9" s="13">
        <f>127+136</f>
        <v>263</v>
      </c>
      <c r="J9" s="13">
        <f>99+95</f>
        <v>194</v>
      </c>
      <c r="K9" s="13">
        <f>49+66</f>
        <v>115</v>
      </c>
      <c r="L9" s="13">
        <f>54+67</f>
        <v>121</v>
      </c>
      <c r="M9" s="13">
        <f>96+49</f>
        <v>145</v>
      </c>
      <c r="N9" s="13">
        <f>181+56</f>
        <v>237</v>
      </c>
      <c r="O9" s="13">
        <f>130+408</f>
        <v>538</v>
      </c>
      <c r="P9" s="13">
        <f>230</f>
        <v>230</v>
      </c>
      <c r="Q9" s="13">
        <f t="shared" si="0"/>
        <v>3788</v>
      </c>
    </row>
    <row r="10" spans="1:44" x14ac:dyDescent="0.25">
      <c r="A10" s="1">
        <v>7</v>
      </c>
      <c r="B10" s="7"/>
      <c r="C10" s="13">
        <v>227</v>
      </c>
      <c r="D10" s="13">
        <v>186</v>
      </c>
      <c r="E10" s="13">
        <v>178</v>
      </c>
      <c r="F10" s="13">
        <v>607</v>
      </c>
      <c r="G10" s="13">
        <v>448</v>
      </c>
      <c r="H10" s="13">
        <v>347</v>
      </c>
      <c r="I10" s="13">
        <v>246</v>
      </c>
      <c r="J10" s="13">
        <v>210</v>
      </c>
      <c r="K10" s="13">
        <v>104</v>
      </c>
      <c r="L10" s="13">
        <v>111</v>
      </c>
      <c r="M10" s="13">
        <v>99</v>
      </c>
      <c r="N10" s="13">
        <v>161</v>
      </c>
      <c r="O10" s="13">
        <v>779</v>
      </c>
      <c r="P10" s="13">
        <v>165</v>
      </c>
      <c r="Q10" s="13">
        <f t="shared" si="0"/>
        <v>3868</v>
      </c>
    </row>
    <row r="11" spans="1:44" x14ac:dyDescent="0.25">
      <c r="A11" s="1">
        <v>8</v>
      </c>
      <c r="B11" s="8"/>
      <c r="C11" s="13">
        <v>229</v>
      </c>
      <c r="D11" s="13">
        <v>142</v>
      </c>
      <c r="E11" s="13">
        <v>119</v>
      </c>
      <c r="F11" s="13">
        <v>595</v>
      </c>
      <c r="G11" s="13">
        <v>427</v>
      </c>
      <c r="H11" s="13">
        <v>348</v>
      </c>
      <c r="I11" s="13">
        <v>255</v>
      </c>
      <c r="J11" s="13">
        <v>202</v>
      </c>
      <c r="K11" s="13">
        <v>112</v>
      </c>
      <c r="L11" s="13">
        <v>130</v>
      </c>
      <c r="M11" s="13">
        <v>171</v>
      </c>
      <c r="N11" s="13">
        <v>194</v>
      </c>
      <c r="O11" s="13">
        <v>1017</v>
      </c>
      <c r="P11" s="13">
        <v>120</v>
      </c>
      <c r="Q11" s="13">
        <f t="shared" si="0"/>
        <v>4061</v>
      </c>
    </row>
    <row r="12" spans="1:44" x14ac:dyDescent="0.25">
      <c r="A12" s="1">
        <v>9</v>
      </c>
      <c r="B12" s="2"/>
      <c r="C12" s="13">
        <v>175</v>
      </c>
      <c r="D12" s="13">
        <v>160</v>
      </c>
      <c r="E12" s="13">
        <v>116</v>
      </c>
      <c r="F12" s="13">
        <v>542</v>
      </c>
      <c r="G12" s="13">
        <v>330</v>
      </c>
      <c r="H12" s="13">
        <v>324</v>
      </c>
      <c r="I12" s="13">
        <v>284</v>
      </c>
      <c r="J12" s="13">
        <v>201</v>
      </c>
      <c r="K12" s="13">
        <v>115</v>
      </c>
      <c r="L12" s="13">
        <v>145</v>
      </c>
      <c r="M12" s="13">
        <v>340</v>
      </c>
      <c r="N12" s="13">
        <v>95</v>
      </c>
      <c r="O12" s="13">
        <v>781</v>
      </c>
      <c r="P12" s="13">
        <v>140</v>
      </c>
      <c r="Q12" s="13">
        <f t="shared" si="0"/>
        <v>3748</v>
      </c>
    </row>
    <row r="13" spans="1:44" x14ac:dyDescent="0.25">
      <c r="A13" s="1">
        <v>10</v>
      </c>
      <c r="B13" s="3"/>
      <c r="C13" s="13">
        <v>211</v>
      </c>
      <c r="D13" s="13">
        <v>142</v>
      </c>
      <c r="E13" s="13">
        <v>127</v>
      </c>
      <c r="F13" s="13">
        <v>557</v>
      </c>
      <c r="G13" s="13">
        <v>355</v>
      </c>
      <c r="H13" s="13">
        <v>276</v>
      </c>
      <c r="I13" s="13">
        <v>248</v>
      </c>
      <c r="J13" s="13">
        <v>179</v>
      </c>
      <c r="K13" s="13">
        <v>117</v>
      </c>
      <c r="L13" s="13">
        <v>117</v>
      </c>
      <c r="M13" s="13">
        <v>487</v>
      </c>
      <c r="N13" s="13">
        <v>143</v>
      </c>
      <c r="O13" s="13">
        <v>793</v>
      </c>
      <c r="P13" s="13">
        <v>214</v>
      </c>
      <c r="Q13" s="13">
        <f t="shared" si="0"/>
        <v>3966</v>
      </c>
    </row>
    <row r="14" spans="1:44" x14ac:dyDescent="0.25">
      <c r="A14" s="1">
        <v>11</v>
      </c>
      <c r="B14" s="4"/>
      <c r="C14" s="13">
        <v>157</v>
      </c>
      <c r="D14" s="13">
        <v>144</v>
      </c>
      <c r="E14" s="13">
        <v>109</v>
      </c>
      <c r="F14" s="13">
        <v>457</v>
      </c>
      <c r="G14" s="13">
        <v>392</v>
      </c>
      <c r="H14" s="13">
        <v>305</v>
      </c>
      <c r="I14" s="13">
        <v>278</v>
      </c>
      <c r="J14" s="13">
        <v>164</v>
      </c>
      <c r="K14" s="13">
        <v>94</v>
      </c>
      <c r="L14" s="13">
        <v>114</v>
      </c>
      <c r="M14" s="13">
        <v>573</v>
      </c>
      <c r="N14" s="13">
        <v>70</v>
      </c>
      <c r="O14" s="13">
        <v>564</v>
      </c>
      <c r="P14" s="13">
        <v>190</v>
      </c>
      <c r="Q14" s="13">
        <f t="shared" si="0"/>
        <v>3611</v>
      </c>
    </row>
    <row r="15" spans="1:44" x14ac:dyDescent="0.25">
      <c r="A15" s="1">
        <v>12</v>
      </c>
      <c r="B15" s="5"/>
      <c r="C15" s="13">
        <v>217</v>
      </c>
      <c r="D15" s="13">
        <v>189</v>
      </c>
      <c r="E15" s="13">
        <v>142</v>
      </c>
      <c r="F15" s="13">
        <v>502</v>
      </c>
      <c r="G15" s="13">
        <v>384</v>
      </c>
      <c r="H15" s="13">
        <v>354</v>
      </c>
      <c r="I15" s="13">
        <v>258</v>
      </c>
      <c r="J15" s="13">
        <v>199</v>
      </c>
      <c r="K15" s="13">
        <v>96</v>
      </c>
      <c r="L15" s="13">
        <v>123</v>
      </c>
      <c r="M15" s="13">
        <v>868</v>
      </c>
      <c r="N15" s="13">
        <v>111</v>
      </c>
      <c r="O15" s="13">
        <v>522</v>
      </c>
      <c r="P15" s="13">
        <v>165</v>
      </c>
      <c r="Q15" s="13">
        <f t="shared" si="0"/>
        <v>4130</v>
      </c>
    </row>
    <row r="16" spans="1:44" x14ac:dyDescent="0.25">
      <c r="A16" s="1">
        <v>13</v>
      </c>
      <c r="B16" s="6"/>
      <c r="C16" s="12">
        <v>173</v>
      </c>
      <c r="D16" s="12">
        <v>172</v>
      </c>
      <c r="E16" s="12">
        <v>144</v>
      </c>
      <c r="F16" s="12">
        <v>494</v>
      </c>
      <c r="G16" s="12">
        <v>419</v>
      </c>
      <c r="H16" s="12">
        <v>343</v>
      </c>
      <c r="I16" s="12">
        <v>280</v>
      </c>
      <c r="J16" s="12">
        <v>201</v>
      </c>
      <c r="K16" s="12">
        <v>98</v>
      </c>
      <c r="L16" s="12">
        <v>113</v>
      </c>
      <c r="M16" s="12">
        <v>1170</v>
      </c>
      <c r="N16" s="12">
        <v>120</v>
      </c>
      <c r="O16" s="12">
        <v>477</v>
      </c>
      <c r="P16" s="12">
        <v>132</v>
      </c>
      <c r="Q16" s="12">
        <f t="shared" si="0"/>
        <v>4336</v>
      </c>
    </row>
    <row r="18" spans="1:17" x14ac:dyDescent="0.25">
      <c r="B18" s="1" t="s">
        <v>32</v>
      </c>
      <c r="C18" s="13">
        <v>210</v>
      </c>
      <c r="D18" s="13">
        <v>166</v>
      </c>
      <c r="E18" s="13">
        <v>133</v>
      </c>
      <c r="F18" s="13">
        <v>572</v>
      </c>
      <c r="G18" s="13">
        <v>416</v>
      </c>
      <c r="H18" s="13">
        <v>346</v>
      </c>
      <c r="I18" s="13">
        <v>275</v>
      </c>
      <c r="J18" s="13">
        <v>203</v>
      </c>
      <c r="K18" s="13">
        <v>113</v>
      </c>
      <c r="L18" s="13">
        <v>120</v>
      </c>
      <c r="M18" s="13">
        <v>373</v>
      </c>
      <c r="N18" s="13">
        <v>335</v>
      </c>
      <c r="O18" s="13">
        <v>596</v>
      </c>
      <c r="P18" s="13">
        <v>152</v>
      </c>
      <c r="Q18" s="13">
        <v>4017</v>
      </c>
    </row>
    <row r="19" spans="1:17" x14ac:dyDescent="0.25">
      <c r="M19" s="15">
        <v>1382</v>
      </c>
      <c r="N19" s="15">
        <v>1341</v>
      </c>
    </row>
    <row r="20" spans="1:17" x14ac:dyDescent="0.25">
      <c r="M20" s="15">
        <v>42</v>
      </c>
      <c r="N20" s="15">
        <v>52</v>
      </c>
    </row>
    <row r="24" spans="1:17" x14ac:dyDescent="0.25">
      <c r="A24" t="s">
        <v>33</v>
      </c>
      <c r="I24">
        <v>44688</v>
      </c>
      <c r="J24" t="s">
        <v>34</v>
      </c>
      <c r="M24" t="s">
        <v>35</v>
      </c>
    </row>
    <row r="25" spans="1:17" x14ac:dyDescent="0.25">
      <c r="A25" t="s">
        <v>36</v>
      </c>
      <c r="I25">
        <v>3437</v>
      </c>
      <c r="J25" t="s">
        <v>34</v>
      </c>
      <c r="M25" t="s">
        <v>37</v>
      </c>
    </row>
    <row r="26" spans="1:17" x14ac:dyDescent="0.25">
      <c r="A26" t="s">
        <v>38</v>
      </c>
      <c r="I26" t="s">
        <v>39</v>
      </c>
    </row>
    <row r="28" spans="1:17" x14ac:dyDescent="0.25">
      <c r="A28" s="31" t="s">
        <v>40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3"/>
    </row>
    <row r="29" spans="1:17" x14ac:dyDescent="0.25">
      <c r="A29" s="1" t="s">
        <v>41</v>
      </c>
      <c r="B29" s="1"/>
      <c r="C29" s="1" t="s">
        <v>28</v>
      </c>
      <c r="D29" s="1" t="s">
        <v>42</v>
      </c>
      <c r="E29" s="1" t="s">
        <v>43</v>
      </c>
      <c r="F29" s="1" t="s">
        <v>43</v>
      </c>
      <c r="G29" s="1" t="s">
        <v>44</v>
      </c>
      <c r="H29" s="1" t="s">
        <v>45</v>
      </c>
      <c r="I29" s="1" t="s">
        <v>46</v>
      </c>
      <c r="J29" s="1" t="s">
        <v>47</v>
      </c>
      <c r="K29" s="1" t="s">
        <v>48</v>
      </c>
      <c r="L29" s="1"/>
      <c r="M29" s="1"/>
    </row>
    <row r="30" spans="1:17" x14ac:dyDescent="0.25">
      <c r="A30" s="1">
        <v>1</v>
      </c>
      <c r="B30" s="1"/>
      <c r="C30" s="1"/>
      <c r="D30" s="1"/>
      <c r="E30" s="1">
        <v>6.5</v>
      </c>
      <c r="F30" s="1">
        <v>1.5</v>
      </c>
      <c r="G30" s="1">
        <v>1.25</v>
      </c>
      <c r="H30" s="1"/>
      <c r="I30" s="1"/>
      <c r="J30" s="1">
        <v>9.25</v>
      </c>
      <c r="K30" s="1">
        <v>1.3214285714285714</v>
      </c>
      <c r="L30" s="1"/>
      <c r="M30" s="1"/>
    </row>
    <row r="31" spans="1:17" x14ac:dyDescent="0.25">
      <c r="A31" s="1">
        <v>2</v>
      </c>
      <c r="B31" s="1"/>
      <c r="C31" s="1">
        <v>7.75</v>
      </c>
      <c r="D31" s="1">
        <v>13.75</v>
      </c>
      <c r="E31" s="1">
        <v>89.75</v>
      </c>
      <c r="F31" s="1">
        <v>34.75</v>
      </c>
      <c r="G31" s="1">
        <v>19</v>
      </c>
      <c r="H31" s="1">
        <v>26.75</v>
      </c>
      <c r="I31" s="1"/>
      <c r="J31" s="1">
        <v>191.75</v>
      </c>
      <c r="K31" s="1">
        <v>27.392857142857142</v>
      </c>
      <c r="L31" s="1"/>
      <c r="M31" s="1"/>
    </row>
    <row r="32" spans="1:17" x14ac:dyDescent="0.25">
      <c r="A32" s="1">
        <v>3</v>
      </c>
      <c r="B32" s="1"/>
      <c r="C32" s="1">
        <v>15.25</v>
      </c>
      <c r="D32" s="1">
        <v>5.5</v>
      </c>
      <c r="E32" s="1"/>
      <c r="F32" s="1">
        <v>27</v>
      </c>
      <c r="G32" s="1">
        <v>15.25</v>
      </c>
      <c r="H32" s="1">
        <v>2</v>
      </c>
      <c r="I32" s="1"/>
      <c r="J32" s="1">
        <v>65</v>
      </c>
      <c r="K32" s="1">
        <v>9.2857142857142865</v>
      </c>
      <c r="L32" s="1"/>
      <c r="M32" s="1"/>
    </row>
    <row r="33" spans="1:13" x14ac:dyDescent="0.25">
      <c r="A33" s="1">
        <v>4</v>
      </c>
      <c r="B33" s="1"/>
      <c r="C33" s="1"/>
      <c r="D33" s="1"/>
      <c r="E33" s="1"/>
      <c r="F33" s="1">
        <v>52.5</v>
      </c>
      <c r="G33" s="1">
        <v>7.75</v>
      </c>
      <c r="H33" s="1"/>
      <c r="I33" s="1">
        <v>15.5</v>
      </c>
      <c r="J33" s="1">
        <v>75.75</v>
      </c>
      <c r="K33" s="1">
        <v>10.821428571428571</v>
      </c>
      <c r="L33" s="1"/>
      <c r="M33" s="1"/>
    </row>
    <row r="34" spans="1:13" x14ac:dyDescent="0.25">
      <c r="A34" s="1">
        <v>5</v>
      </c>
      <c r="B34" s="1"/>
      <c r="C34" s="1">
        <v>27.5</v>
      </c>
      <c r="D34" s="1">
        <v>45.75</v>
      </c>
      <c r="E34" s="1"/>
      <c r="F34" s="1">
        <v>13.25</v>
      </c>
      <c r="G34" s="1">
        <v>5.25</v>
      </c>
      <c r="H34" s="1"/>
      <c r="I34" s="1"/>
      <c r="J34" s="1">
        <v>91.75</v>
      </c>
      <c r="K34" s="1">
        <v>13.107142857142858</v>
      </c>
      <c r="L34" s="1"/>
      <c r="M34" s="1"/>
    </row>
    <row r="35" spans="1:13" x14ac:dyDescent="0.25">
      <c r="A35" s="1">
        <v>6</v>
      </c>
      <c r="B35" s="1"/>
      <c r="C35" s="1">
        <v>4.5</v>
      </c>
      <c r="D35" s="1">
        <v>4</v>
      </c>
      <c r="E35" s="1"/>
      <c r="F35" s="1"/>
      <c r="G35" s="1">
        <v>12.75</v>
      </c>
      <c r="H35" s="1">
        <v>15.5</v>
      </c>
      <c r="I35" s="1"/>
      <c r="J35" s="1">
        <v>36.75</v>
      </c>
      <c r="K35" s="1">
        <v>5.25</v>
      </c>
      <c r="L35" s="1"/>
      <c r="M35" s="1"/>
    </row>
    <row r="36" spans="1:13" x14ac:dyDescent="0.25">
      <c r="A36" s="1">
        <v>7</v>
      </c>
      <c r="B36" s="1"/>
      <c r="C36" s="1"/>
      <c r="D36" s="1"/>
      <c r="E36" s="1"/>
      <c r="F36" s="1">
        <v>18</v>
      </c>
      <c r="G36" s="1">
        <v>70.25</v>
      </c>
      <c r="H36" s="1"/>
      <c r="I36" s="1"/>
      <c r="J36" s="1">
        <v>88.25</v>
      </c>
      <c r="K36" s="1">
        <v>12.607142857142858</v>
      </c>
      <c r="L36" s="1"/>
      <c r="M36" s="1"/>
    </row>
    <row r="37" spans="1:13" x14ac:dyDescent="0.25">
      <c r="A37" s="1">
        <v>8</v>
      </c>
      <c r="B37" s="1"/>
      <c r="C37" s="1"/>
      <c r="D37" s="1">
        <v>67.75</v>
      </c>
      <c r="E37" s="1">
        <v>94</v>
      </c>
      <c r="F37" s="1">
        <v>4.25</v>
      </c>
      <c r="G37" s="1"/>
      <c r="H37" s="1"/>
      <c r="I37" s="1"/>
      <c r="J37" s="1">
        <v>166</v>
      </c>
      <c r="K37" s="1">
        <v>23.714285714285715</v>
      </c>
      <c r="L37" s="1"/>
      <c r="M37" s="1"/>
    </row>
    <row r="38" spans="1:13" x14ac:dyDescent="0.25">
      <c r="A38" s="1">
        <v>9</v>
      </c>
      <c r="B38" s="1"/>
      <c r="C38" s="1">
        <v>5.5</v>
      </c>
      <c r="D38" s="1">
        <v>6</v>
      </c>
      <c r="E38" s="1">
        <v>16</v>
      </c>
      <c r="F38" s="1">
        <v>30.5</v>
      </c>
      <c r="G38" s="1">
        <v>12</v>
      </c>
      <c r="H38" s="1">
        <v>13.5</v>
      </c>
      <c r="I38" s="1"/>
      <c r="J38" s="1">
        <v>83.5</v>
      </c>
      <c r="K38" s="1">
        <v>11.928571428571429</v>
      </c>
      <c r="L38" s="1"/>
      <c r="M38" s="1"/>
    </row>
    <row r="39" spans="1:13" x14ac:dyDescent="0.25">
      <c r="A39" s="1">
        <v>10</v>
      </c>
      <c r="B39" s="1"/>
      <c r="C39" s="1">
        <v>192</v>
      </c>
      <c r="D39" s="1">
        <v>16.5</v>
      </c>
      <c r="E39" s="1">
        <v>4</v>
      </c>
      <c r="F39" s="1">
        <v>14.75</v>
      </c>
      <c r="G39" s="1"/>
      <c r="H39" s="1">
        <v>3.75</v>
      </c>
      <c r="I39" s="1"/>
      <c r="J39" s="1">
        <v>231</v>
      </c>
      <c r="K39" s="1">
        <v>33</v>
      </c>
      <c r="L39" s="1"/>
      <c r="M39" s="1"/>
    </row>
    <row r="40" spans="1:13" x14ac:dyDescent="0.25">
      <c r="A40" s="1">
        <v>11</v>
      </c>
      <c r="B40" s="1"/>
      <c r="C40" s="1"/>
      <c r="D40" s="1">
        <v>3.5</v>
      </c>
      <c r="E40" s="1"/>
      <c r="F40" s="1"/>
      <c r="G40" s="1">
        <v>11.25</v>
      </c>
      <c r="H40" s="1">
        <v>16.25</v>
      </c>
      <c r="I40" s="1"/>
      <c r="J40" s="1">
        <v>31</v>
      </c>
      <c r="K40" s="1">
        <v>4.4285714285714288</v>
      </c>
      <c r="L40" s="1"/>
      <c r="M40" s="1"/>
    </row>
    <row r="41" spans="1:13" x14ac:dyDescent="0.25">
      <c r="A41" s="1">
        <v>12</v>
      </c>
      <c r="B41" s="1"/>
      <c r="C41" s="1"/>
      <c r="D41" s="1">
        <v>30</v>
      </c>
      <c r="E41" s="1">
        <v>20</v>
      </c>
      <c r="F41" s="1">
        <v>63</v>
      </c>
      <c r="G41" s="1">
        <v>55</v>
      </c>
      <c r="H41" s="1"/>
      <c r="I41" s="1"/>
      <c r="J41" s="1">
        <v>168</v>
      </c>
      <c r="K41" s="1">
        <v>24</v>
      </c>
      <c r="L41" s="1"/>
      <c r="M41" s="1"/>
    </row>
    <row r="42" spans="1:13" x14ac:dyDescent="0.25">
      <c r="A42" s="1">
        <v>13</v>
      </c>
      <c r="B42" s="1"/>
      <c r="C42" s="1">
        <v>21.25</v>
      </c>
      <c r="D42" s="1"/>
      <c r="E42" s="1"/>
      <c r="F42" s="1">
        <v>6.25</v>
      </c>
      <c r="G42" s="1"/>
      <c r="H42" s="1">
        <v>11.25</v>
      </c>
      <c r="I42" s="1">
        <v>1.5</v>
      </c>
      <c r="J42" s="1">
        <v>40.25</v>
      </c>
      <c r="K42" s="1">
        <v>5.75</v>
      </c>
      <c r="L42" s="1"/>
      <c r="M42" s="1"/>
    </row>
    <row r="43" spans="1:13" ht="15.75" thickBot="1" x14ac:dyDescent="0.3">
      <c r="A43" s="1">
        <v>14</v>
      </c>
      <c r="B43" s="1"/>
      <c r="C43" s="1">
        <v>10.5</v>
      </c>
      <c r="D43" s="1">
        <v>30.25</v>
      </c>
      <c r="E43" s="1"/>
      <c r="F43" s="1"/>
      <c r="G43" s="1">
        <v>40</v>
      </c>
      <c r="H43" s="1"/>
      <c r="I43" s="1"/>
      <c r="J43" s="20">
        <v>80.75</v>
      </c>
      <c r="K43" s="1">
        <v>11.535714285714286</v>
      </c>
      <c r="L43" s="1"/>
      <c r="M43" s="1"/>
    </row>
    <row r="44" spans="1:13" ht="15.75" thickBot="1" x14ac:dyDescent="0.3">
      <c r="A44" s="1"/>
      <c r="B44" s="1"/>
      <c r="C44" s="1"/>
      <c r="D44" s="1"/>
      <c r="E44" s="1"/>
      <c r="F44" s="1"/>
      <c r="G44" s="1"/>
      <c r="H44" s="1"/>
      <c r="I44" s="10"/>
      <c r="J44" s="21">
        <v>1359</v>
      </c>
      <c r="K44" s="19">
        <v>194.14285714285714</v>
      </c>
      <c r="L44" s="1"/>
      <c r="M44" s="1"/>
    </row>
  </sheetData>
  <mergeCells count="4">
    <mergeCell ref="A1:Q1"/>
    <mergeCell ref="B2:B3"/>
    <mergeCell ref="A2:A3"/>
    <mergeCell ref="A28:M2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2022-12-18T23:40:32Z</dcterms:modified>
</cp:coreProperties>
</file>