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2C8EC2C9-AF8F-4AE7-9B6C-83701ADBC1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9" i="1" l="1"/>
  <c r="G243" i="1"/>
  <c r="E245" i="1" l="1"/>
  <c r="E244" i="1"/>
  <c r="E243" i="1"/>
  <c r="E242" i="1"/>
  <c r="E241" i="1"/>
  <c r="E240" i="1"/>
  <c r="E247" i="1"/>
  <c r="E246" i="1"/>
  <c r="E238" i="1" l="1"/>
  <c r="E239" i="1"/>
  <c r="G236" i="1"/>
  <c r="E237" i="1"/>
  <c r="E236" i="1"/>
  <c r="E235" i="1"/>
  <c r="E234" i="1"/>
  <c r="E233" i="1" l="1"/>
  <c r="E232" i="1"/>
  <c r="E231" i="1"/>
  <c r="E230" i="1"/>
  <c r="E229" i="1"/>
  <c r="E228" i="1"/>
  <c r="E226" i="1"/>
  <c r="E227" i="1"/>
  <c r="E225" i="1"/>
  <c r="E224" i="1"/>
  <c r="E223" i="1"/>
  <c r="E222" i="1"/>
  <c r="E220" i="1"/>
  <c r="E221" i="1"/>
  <c r="G216" i="1"/>
  <c r="E219" i="1"/>
  <c r="E218" i="1"/>
  <c r="E217" i="1"/>
  <c r="G211" i="1" l="1"/>
  <c r="E216" i="1"/>
  <c r="E215" i="1"/>
  <c r="E214" i="1"/>
  <c r="E213" i="1"/>
  <c r="E212" i="1"/>
  <c r="E211" i="1"/>
  <c r="E210" i="1"/>
  <c r="E209" i="1"/>
  <c r="E208" i="1"/>
  <c r="E207" i="1"/>
  <c r="E206" i="1"/>
  <c r="G203" i="1"/>
  <c r="G198" i="1"/>
  <c r="E205" i="1"/>
  <c r="E204" i="1"/>
  <c r="E203" i="1"/>
  <c r="E202" i="1"/>
  <c r="E201" i="1"/>
  <c r="E200" i="1"/>
  <c r="E199" i="1" l="1"/>
  <c r="E198" i="1"/>
  <c r="E197" i="1"/>
  <c r="E196" i="1"/>
  <c r="G186" i="1" l="1"/>
  <c r="G194" i="1"/>
  <c r="E195" i="1"/>
  <c r="E194" i="1"/>
  <c r="E193" i="1"/>
  <c r="E192" i="1"/>
  <c r="E188" i="1"/>
  <c r="E189" i="1"/>
  <c r="E190" i="1" l="1"/>
  <c r="E186" i="1"/>
  <c r="E185" i="1"/>
  <c r="G183" i="1"/>
  <c r="E184" i="1"/>
  <c r="G179" i="1" l="1"/>
  <c r="E182" i="1" l="1"/>
  <c r="E183" i="1"/>
  <c r="E181" i="1"/>
  <c r="E180" i="1" l="1"/>
  <c r="E179" i="1"/>
  <c r="E178" i="1"/>
  <c r="E177" i="1"/>
  <c r="E176" i="1"/>
  <c r="G175" i="1"/>
  <c r="E175" i="1"/>
  <c r="G173" i="1"/>
  <c r="E174" i="1"/>
  <c r="E173" i="1"/>
  <c r="G171" i="1" l="1"/>
  <c r="E172" i="1"/>
  <c r="E171" i="1"/>
  <c r="E170" i="1"/>
  <c r="E169" i="1"/>
  <c r="G167" i="1" l="1"/>
  <c r="E168" i="1"/>
  <c r="E167" i="1"/>
  <c r="E166" i="1"/>
  <c r="E165" i="1"/>
  <c r="G164" i="1"/>
  <c r="E164" i="1"/>
  <c r="G162" i="1"/>
  <c r="E163" i="1"/>
  <c r="E162" i="1"/>
  <c r="G160" i="1" l="1"/>
  <c r="E161" i="1"/>
  <c r="E160" i="1"/>
  <c r="G158" i="1"/>
  <c r="E159" i="1"/>
  <c r="E158" i="1"/>
  <c r="E156" i="1"/>
  <c r="G156" i="1" l="1"/>
  <c r="E157" i="1"/>
  <c r="E155" i="1"/>
  <c r="E154" i="1"/>
  <c r="G152" i="1"/>
  <c r="E153" i="1"/>
  <c r="E152" i="1"/>
  <c r="E151" i="1"/>
  <c r="E150" i="1"/>
  <c r="E149" i="1"/>
  <c r="G149" i="1" l="1"/>
  <c r="E148" i="1"/>
  <c r="E147" i="1"/>
  <c r="E146" i="1"/>
  <c r="G145" i="1"/>
  <c r="E145" i="1"/>
  <c r="G143" i="1"/>
  <c r="E144" i="1"/>
  <c r="E143" i="1"/>
  <c r="E142" i="1"/>
  <c r="E141" i="1"/>
  <c r="G140" i="1"/>
  <c r="G135" i="1"/>
  <c r="E140" i="1"/>
  <c r="E139" i="1"/>
  <c r="E138" i="1"/>
  <c r="E137" i="1"/>
  <c r="E136" i="1"/>
  <c r="E134" i="1"/>
  <c r="E135" i="1"/>
  <c r="E133" i="1"/>
  <c r="E128" i="1"/>
  <c r="G127" i="1"/>
  <c r="G132" i="1"/>
  <c r="E132" i="1"/>
  <c r="E130" i="1"/>
  <c r="E131" i="1"/>
  <c r="E124" i="1"/>
  <c r="E125" i="1"/>
  <c r="E126" i="1"/>
  <c r="E127" i="1"/>
  <c r="E129" i="1"/>
  <c r="G125" i="1" l="1"/>
  <c r="G123" i="1"/>
  <c r="G119" i="1" l="1"/>
  <c r="E123" i="1" l="1"/>
  <c r="E121" i="1"/>
  <c r="E122" i="1"/>
  <c r="E120" i="1" l="1"/>
  <c r="E119" i="1"/>
  <c r="E118" i="1"/>
  <c r="E117" i="1"/>
  <c r="E116" i="1" l="1"/>
  <c r="G114" i="1"/>
  <c r="E115" i="1"/>
  <c r="E114" i="1"/>
  <c r="E113" i="1"/>
  <c r="E112" i="1"/>
  <c r="G110" i="1" l="1"/>
  <c r="G105" i="1"/>
  <c r="G107" i="1"/>
  <c r="E111" i="1"/>
  <c r="E110" i="1" l="1"/>
  <c r="E109" i="1"/>
  <c r="E108" i="1"/>
  <c r="E107" i="1" l="1"/>
  <c r="E106" i="1"/>
  <c r="E105" i="1"/>
  <c r="E104" i="1"/>
  <c r="E103" i="1"/>
  <c r="G101" i="1" l="1"/>
  <c r="E101" i="1" l="1"/>
  <c r="E102" i="1"/>
  <c r="E100" i="1"/>
  <c r="G96" i="1"/>
  <c r="E96" i="1"/>
  <c r="E97" i="1"/>
  <c r="G77" i="1" l="1"/>
  <c r="G80" i="1"/>
  <c r="G98" i="1"/>
  <c r="E95" i="1"/>
  <c r="E94" i="1"/>
  <c r="G92" i="1" l="1"/>
  <c r="G87" i="1"/>
  <c r="E93" i="1"/>
  <c r="E92" i="1"/>
  <c r="E91" i="1"/>
  <c r="E90" i="1"/>
  <c r="G89" i="1" l="1"/>
  <c r="E88" i="1"/>
  <c r="E89" i="1"/>
  <c r="E87" i="1"/>
  <c r="E86" i="1"/>
  <c r="E85" i="1"/>
  <c r="G82" i="1" l="1"/>
  <c r="E84" i="1"/>
  <c r="E83" i="1"/>
  <c r="E82" i="1"/>
  <c r="E81" i="1"/>
  <c r="E80" i="1"/>
  <c r="G79" i="1" l="1"/>
  <c r="E79" i="1"/>
  <c r="E78" i="1"/>
  <c r="E77" i="1"/>
  <c r="E76" i="1"/>
  <c r="E74" i="1"/>
  <c r="G74" i="1" l="1"/>
  <c r="E75" i="1"/>
  <c r="E73" i="1"/>
  <c r="E72" i="1"/>
  <c r="E71" i="1"/>
  <c r="E70" i="1"/>
  <c r="G66" i="1" l="1"/>
  <c r="G68" i="1"/>
  <c r="E69" i="1"/>
  <c r="E68" i="1"/>
  <c r="E67" i="1"/>
  <c r="E66" i="1"/>
  <c r="E65" i="1"/>
  <c r="E64" i="1"/>
  <c r="G60" i="1" l="1"/>
  <c r="G58" i="1"/>
  <c r="E63" i="1"/>
  <c r="E62" i="1"/>
  <c r="E61" i="1"/>
  <c r="E60" i="1"/>
  <c r="E59" i="1"/>
  <c r="E58" i="1"/>
  <c r="E57" i="1"/>
  <c r="G55" i="1" l="1"/>
  <c r="G53" i="1"/>
  <c r="E56" i="1" l="1"/>
  <c r="E55" i="1"/>
  <c r="E54" i="1"/>
  <c r="E53" i="1"/>
  <c r="E52" i="1"/>
  <c r="G48" i="1" l="1"/>
  <c r="G50" i="1"/>
  <c r="G46" i="1"/>
  <c r="E51" i="1"/>
  <c r="E50" i="1"/>
  <c r="E49" i="1"/>
  <c r="E48" i="1"/>
  <c r="G44" i="1" l="1"/>
  <c r="G42" i="1"/>
  <c r="E43" i="1"/>
  <c r="E46" i="1"/>
  <c r="E47" i="1"/>
  <c r="E45" i="1"/>
  <c r="E44" i="1"/>
  <c r="E35" i="1"/>
  <c r="E42" i="1" l="1"/>
  <c r="E40" i="1"/>
  <c r="G40" i="1"/>
  <c r="G36" i="1"/>
  <c r="E41" i="1"/>
  <c r="G30" i="1" l="1"/>
  <c r="E38" i="1"/>
  <c r="E39" i="1"/>
  <c r="G13" i="1"/>
  <c r="G11" i="1"/>
  <c r="G9" i="1"/>
  <c r="G6" i="1"/>
  <c r="G4" i="1"/>
  <c r="G20" i="1"/>
  <c r="G24" i="1"/>
  <c r="G26" i="1"/>
  <c r="E37" i="1"/>
  <c r="E36" i="1"/>
  <c r="E30" i="1"/>
  <c r="E34" i="1"/>
  <c r="E32" i="1"/>
  <c r="E33" i="1"/>
  <c r="E31" i="1" l="1"/>
  <c r="E27" i="1"/>
  <c r="E29" i="1"/>
  <c r="E28" i="1"/>
  <c r="G22" i="1"/>
  <c r="E26" i="1" l="1"/>
  <c r="E25" i="1"/>
  <c r="E21" i="1"/>
  <c r="E22" i="1"/>
  <c r="E23" i="1"/>
  <c r="E24" i="1"/>
  <c r="E20" i="1" l="1"/>
  <c r="E19" i="1"/>
  <c r="E18" i="1"/>
  <c r="G17" i="1" l="1"/>
  <c r="G15" i="1"/>
  <c r="E17" i="1"/>
  <c r="E15" i="1"/>
  <c r="E16" i="1"/>
  <c r="E14" i="1"/>
  <c r="E13" i="1"/>
  <c r="E9" i="1" l="1"/>
  <c r="E10" i="1"/>
  <c r="E11" i="1"/>
  <c r="E12" i="1"/>
  <c r="E8" i="1" l="1"/>
  <c r="E6" i="1"/>
  <c r="E7" i="1"/>
  <c r="E5" i="1"/>
  <c r="E4" i="1"/>
</calcChain>
</file>

<file path=xl/sharedStrings.xml><?xml version="1.0" encoding="utf-8"?>
<sst xmlns="http://schemas.openxmlformats.org/spreadsheetml/2006/main" count="623" uniqueCount="256">
  <si>
    <t>Sem.</t>
  </si>
  <si>
    <t>Dia</t>
  </si>
  <si>
    <t>Fecha</t>
  </si>
  <si>
    <t>Cajas</t>
  </si>
  <si>
    <t>No./ Contenedor</t>
  </si>
  <si>
    <t>DOLE ORGANICA</t>
  </si>
  <si>
    <t>FINCA SAN VICENTE</t>
  </si>
  <si>
    <t>Tipo de caja 22XU</t>
  </si>
  <si>
    <t>Pes/Seg</t>
  </si>
  <si>
    <t>Pes/Prim</t>
  </si>
  <si>
    <t>DOLE CONVENCI</t>
  </si>
  <si>
    <t>JUEVES</t>
  </si>
  <si>
    <t>VIERNES</t>
  </si>
  <si>
    <t>SÁBADO</t>
  </si>
  <si>
    <t>DFIU3323124</t>
  </si>
  <si>
    <t>DFIU7202413</t>
  </si>
  <si>
    <t>DFIU7111144</t>
  </si>
  <si>
    <t>DFIU7100155</t>
  </si>
  <si>
    <t>DFIU7103690</t>
  </si>
  <si>
    <t>DFIU4261541</t>
  </si>
  <si>
    <t>BMOU9840800</t>
  </si>
  <si>
    <t>DFIU4221620</t>
  </si>
  <si>
    <t>SZLU9899100</t>
  </si>
  <si>
    <t>LUNES</t>
  </si>
  <si>
    <t>DFIU2104461</t>
  </si>
  <si>
    <t>DFIU8122591</t>
  </si>
  <si>
    <t>BMO9826037</t>
  </si>
  <si>
    <t>DFIU3310575</t>
  </si>
  <si>
    <t>SZLU9899749</t>
  </si>
  <si>
    <t>MARTES</t>
  </si>
  <si>
    <t>DFIU3310106</t>
  </si>
  <si>
    <t>DFIU4221430</t>
  </si>
  <si>
    <t>DFIU3321100</t>
  </si>
  <si>
    <t>DFIU4263713</t>
  </si>
  <si>
    <t>PROCESO DE CAJAS DEL 2019</t>
  </si>
  <si>
    <t>MIERCOLES</t>
  </si>
  <si>
    <t>DFIU4233386</t>
  </si>
  <si>
    <t>DFIU4224717</t>
  </si>
  <si>
    <t>DFIU4205656</t>
  </si>
  <si>
    <t>DFIU2130153</t>
  </si>
  <si>
    <t>DFIU7230293</t>
  </si>
  <si>
    <t>DFIU7210436</t>
  </si>
  <si>
    <t>TTNU8391912</t>
  </si>
  <si>
    <t>DFIU4262595</t>
  </si>
  <si>
    <t>BMOU9841108</t>
  </si>
  <si>
    <t>DFIU7230499</t>
  </si>
  <si>
    <t>GPF-703</t>
  </si>
  <si>
    <t>GEX-559</t>
  </si>
  <si>
    <t>DFIU2130826</t>
  </si>
  <si>
    <t>PAA-9824</t>
  </si>
  <si>
    <t>DFIU4209517</t>
  </si>
  <si>
    <t>GSC-2949</t>
  </si>
  <si>
    <t>DFIU4200973</t>
  </si>
  <si>
    <t>DFIU4242665</t>
  </si>
  <si>
    <t>TTNU8392354</t>
  </si>
  <si>
    <t>DFIU7106148</t>
  </si>
  <si>
    <t>TENU9429748</t>
  </si>
  <si>
    <t>RBR-0312</t>
  </si>
  <si>
    <t>DFIU3324985</t>
  </si>
  <si>
    <t>HBS-0370</t>
  </si>
  <si>
    <t xml:space="preserve">MARTES </t>
  </si>
  <si>
    <t>DFIU-3322581</t>
  </si>
  <si>
    <t>SZLU-9928940</t>
  </si>
  <si>
    <t>DFIU-8112274</t>
  </si>
  <si>
    <t>DFIU-8111262</t>
  </si>
  <si>
    <t xml:space="preserve">LUNES </t>
  </si>
  <si>
    <t xml:space="preserve">MIERCOLES </t>
  </si>
  <si>
    <t>DFIU-7108808</t>
  </si>
  <si>
    <t>DFIU-3315725</t>
  </si>
  <si>
    <t>DFIU-4233067</t>
  </si>
  <si>
    <t>TTNU-8391960</t>
  </si>
  <si>
    <t>BMOU-9840436</t>
  </si>
  <si>
    <t xml:space="preserve">SABADO </t>
  </si>
  <si>
    <t>DFIU-4264957</t>
  </si>
  <si>
    <t>DFIU-7202537</t>
  </si>
  <si>
    <t>DFIU-4231974</t>
  </si>
  <si>
    <t>SZLU-9929191</t>
  </si>
  <si>
    <t>DFIU-4238557</t>
  </si>
  <si>
    <t>SEGU-9464254</t>
  </si>
  <si>
    <t>GBN-8041</t>
  </si>
  <si>
    <t>DFIU-2103151</t>
  </si>
  <si>
    <t>DFIU-3332701</t>
  </si>
  <si>
    <t>DFIU-4221533</t>
  </si>
  <si>
    <t>GBO-4314</t>
  </si>
  <si>
    <t>DFIU-4232780</t>
  </si>
  <si>
    <t>TENU-9428905</t>
  </si>
  <si>
    <t xml:space="preserve">JUEVES </t>
  </si>
  <si>
    <t>DFIU- 4203186</t>
  </si>
  <si>
    <t>DFIU-8100946</t>
  </si>
  <si>
    <t>CXRU-1481987</t>
  </si>
  <si>
    <t>DFIU- 4225483</t>
  </si>
  <si>
    <t>DFIU-4264617</t>
  </si>
  <si>
    <t>CXRU-1482643</t>
  </si>
  <si>
    <t>CXRU-1220710</t>
  </si>
  <si>
    <t>DFIU-7110127</t>
  </si>
  <si>
    <t>DFIU-3332527</t>
  </si>
  <si>
    <t>DFIU-4223990</t>
  </si>
  <si>
    <t>DFIU-3336733</t>
  </si>
  <si>
    <t>SZLU-9928220</t>
  </si>
  <si>
    <t>DFIU-4200206</t>
  </si>
  <si>
    <t>DFIU-4200700</t>
  </si>
  <si>
    <t>DFIU-7108990</t>
  </si>
  <si>
    <t>DFIU-3312705</t>
  </si>
  <si>
    <t>DFIU-4234401</t>
  </si>
  <si>
    <t>DFIU-7221136</t>
  </si>
  <si>
    <t>DFIU-4239070</t>
  </si>
  <si>
    <t>DFIU-2100168</t>
  </si>
  <si>
    <t>DFIU-4206101</t>
  </si>
  <si>
    <t>SEGU-9127510</t>
  </si>
  <si>
    <t>DFIU-7203071</t>
  </si>
  <si>
    <t>DFIU-7221007</t>
  </si>
  <si>
    <t xml:space="preserve">VIERNES </t>
  </si>
  <si>
    <t>DFIU-3310364</t>
  </si>
  <si>
    <t>DFIU-4201408</t>
  </si>
  <si>
    <t>DFIU-4240560</t>
  </si>
  <si>
    <t>SEGU-9128141</t>
  </si>
  <si>
    <t>DFIU-4242367</t>
  </si>
  <si>
    <t>DFIU-4205996</t>
  </si>
  <si>
    <t>DFIU-4255981</t>
  </si>
  <si>
    <t>DFIU-8002894</t>
  </si>
  <si>
    <t>BMOU-9259611</t>
  </si>
  <si>
    <t>DFIU-8002195</t>
  </si>
  <si>
    <t>DFIU-4205342</t>
  </si>
  <si>
    <t>DFIU-4234696</t>
  </si>
  <si>
    <t>TENU-9426332</t>
  </si>
  <si>
    <t>DFIU-3312027</t>
  </si>
  <si>
    <t>DFIU-4221934</t>
  </si>
  <si>
    <t>DFIU-4223069</t>
  </si>
  <si>
    <t>DFIU- 4240019</t>
  </si>
  <si>
    <t>DFIU- 8002410</t>
  </si>
  <si>
    <t>DFIU-4241761</t>
  </si>
  <si>
    <t>SZLU-9928683</t>
  </si>
  <si>
    <t>DFIU-8120747</t>
  </si>
  <si>
    <t>BMOU-9825766</t>
  </si>
  <si>
    <t>DFIU-7108705</t>
  </si>
  <si>
    <t>DFIU-2600409</t>
  </si>
  <si>
    <t>DFIU-4264432</t>
  </si>
  <si>
    <t>DFIU-4270190</t>
  </si>
  <si>
    <t>DFIU-4237400</t>
  </si>
  <si>
    <t>GBN -7252</t>
  </si>
  <si>
    <t>DFIU-8120979</t>
  </si>
  <si>
    <t>DFIU-8101990</t>
  </si>
  <si>
    <t>DFIU-4207828</t>
  </si>
  <si>
    <t>DFIU-3336271</t>
  </si>
  <si>
    <t>DFIU-4261520</t>
  </si>
  <si>
    <t>DFIU-4202045</t>
  </si>
  <si>
    <t>DFIU-3330083</t>
  </si>
  <si>
    <t>DFIU-4238710</t>
  </si>
  <si>
    <t>DFIU-7101819</t>
  </si>
  <si>
    <t>DFIU-4229391</t>
  </si>
  <si>
    <t>DFIU-4225307</t>
  </si>
  <si>
    <t>DFIU-3333225</t>
  </si>
  <si>
    <t>DFIU-4234525</t>
  </si>
  <si>
    <t>DFIU-3330503</t>
  </si>
  <si>
    <t>DFIU-7220633</t>
  </si>
  <si>
    <t>GSR-1527</t>
  </si>
  <si>
    <t>DFIU-8112037</t>
  </si>
  <si>
    <t>GBN-7251</t>
  </si>
  <si>
    <t>DFIU-4260801</t>
  </si>
  <si>
    <t>DFIU-2104008</t>
  </si>
  <si>
    <t>DFIU-4200865</t>
  </si>
  <si>
    <t>SZLU-9927183</t>
  </si>
  <si>
    <t>DFIU-2100086</t>
  </si>
  <si>
    <t>DFIU-4234891</t>
  </si>
  <si>
    <t>TENU-9168095</t>
  </si>
  <si>
    <t>DFIU-3320866</t>
  </si>
  <si>
    <t>SEGU-9465081</t>
  </si>
  <si>
    <t>DFIU-7105692</t>
  </si>
  <si>
    <t>CXNU-1610620</t>
  </si>
  <si>
    <t>DFIU-7230441</t>
  </si>
  <si>
    <t>DFIU-4241170</t>
  </si>
  <si>
    <t>DFIU-3342741</t>
  </si>
  <si>
    <t>TTNU-8390747</t>
  </si>
  <si>
    <t>DFIU-7200998</t>
  </si>
  <si>
    <t>DFIU-4261897</t>
  </si>
  <si>
    <t>DFIU-4240960</t>
  </si>
  <si>
    <t>BROU-9827774</t>
  </si>
  <si>
    <t>DFIU-4205492</t>
  </si>
  <si>
    <t>DFIU-800295</t>
  </si>
  <si>
    <t>CXNU-1483362</t>
  </si>
  <si>
    <t>DFIU-4237036</t>
  </si>
  <si>
    <t>GBN-7252</t>
  </si>
  <si>
    <t>DFIU-7101491</t>
  </si>
  <si>
    <t>SEGU-9128882</t>
  </si>
  <si>
    <t>DFIU-8111112</t>
  </si>
  <si>
    <t>DFIU-7104000</t>
  </si>
  <si>
    <t>DFIU-4222355</t>
  </si>
  <si>
    <t>DFIU-7107550</t>
  </si>
  <si>
    <t>DFIU-4261006</t>
  </si>
  <si>
    <t>DFIU-7111890</t>
  </si>
  <si>
    <t>DFIU-3314077</t>
  </si>
  <si>
    <t>DFIU-4209749</t>
  </si>
  <si>
    <t>DFIU-3320660</t>
  </si>
  <si>
    <t>DFIU-4220645</t>
  </si>
  <si>
    <t>DFIU-4263945</t>
  </si>
  <si>
    <t>DFIU-4230427</t>
  </si>
  <si>
    <t>DFIU-4263462</t>
  </si>
  <si>
    <t>DOMINGO</t>
  </si>
  <si>
    <t>DFIU-7109975</t>
  </si>
  <si>
    <t>DFIU-8122441</t>
  </si>
  <si>
    <t>DFIU-3331177</t>
  </si>
  <si>
    <t>TENU-9166209</t>
  </si>
  <si>
    <t>DFIU-4205661</t>
  </si>
  <si>
    <t>DFIU-4201938</t>
  </si>
  <si>
    <t>DFIU-2101478</t>
  </si>
  <si>
    <t>DFIU-2103510</t>
  </si>
  <si>
    <t>DFIU-3331346</t>
  </si>
  <si>
    <t>DFIU-4232224</t>
  </si>
  <si>
    <t>DFIU-4221723</t>
  </si>
  <si>
    <t>DFIU-4202050</t>
  </si>
  <si>
    <t>DFIU-7200427</t>
  </si>
  <si>
    <t>DFIU-21203479</t>
  </si>
  <si>
    <t>SEGU-9127335</t>
  </si>
  <si>
    <t>DFIU-8000422</t>
  </si>
  <si>
    <t>DFIU-4265640</t>
  </si>
  <si>
    <t>DFIU-4271642</t>
  </si>
  <si>
    <t>DFIU-4261480</t>
  </si>
  <si>
    <t>DFIU-4230788</t>
  </si>
  <si>
    <t>DFIU-4265167</t>
  </si>
  <si>
    <t>DFIU-4224888</t>
  </si>
  <si>
    <t>DFIU-4256083</t>
  </si>
  <si>
    <t>DFIU-4230896</t>
  </si>
  <si>
    <t>DFIU-3320887</t>
  </si>
  <si>
    <t>DFIU-3332110</t>
  </si>
  <si>
    <t>DFIU-4234947</t>
  </si>
  <si>
    <t>DFIU-3312541</t>
  </si>
  <si>
    <t>DFIU-4221343</t>
  </si>
  <si>
    <t>BMOU-9261408</t>
  </si>
  <si>
    <t>DFIU-3323417</t>
  </si>
  <si>
    <t>DFIU-4225499</t>
  </si>
  <si>
    <t>DFIU-7222404</t>
  </si>
  <si>
    <t>DFIU-4201239</t>
  </si>
  <si>
    <t>BMOU-9259313</t>
  </si>
  <si>
    <t>DFIU-8101388</t>
  </si>
  <si>
    <t>CXNU-1482303</t>
  </si>
  <si>
    <t>BMOU-9258127</t>
  </si>
  <si>
    <t>DFIU-4224240</t>
  </si>
  <si>
    <t>DFIU-7200004</t>
  </si>
  <si>
    <t>DFIU-8100801</t>
  </si>
  <si>
    <t>DFIU-7220799</t>
  </si>
  <si>
    <t>DFIU-2134170</t>
  </si>
  <si>
    <t>BMOU-9257305</t>
  </si>
  <si>
    <t xml:space="preserve">JUVES </t>
  </si>
  <si>
    <t>DFIU-2131606</t>
  </si>
  <si>
    <t>BMOU-9260227</t>
  </si>
  <si>
    <t>DFIU-4237000</t>
  </si>
  <si>
    <t>BMOU-9259627</t>
  </si>
  <si>
    <t>BMOU-9260757</t>
  </si>
  <si>
    <t>DFIU-4203925</t>
  </si>
  <si>
    <t>DFIU-2150322</t>
  </si>
  <si>
    <t>DFIU-3321163</t>
  </si>
  <si>
    <t>DFIU-4229262</t>
  </si>
  <si>
    <t>DFIU-4290192</t>
  </si>
  <si>
    <t>CXNU-1482242</t>
  </si>
  <si>
    <t>DFIU-2102279</t>
  </si>
  <si>
    <t>DFIU-4262039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</si>
</sst>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topLeftCell="A240" workbookViewId="0">
      <selection activeCell="E248" sqref="E248"/>
    </sheetView>
  </sheetViews>
  <sheetFormatPr baseColWidth="10" defaultRowHeight="15" x14ac:dyDescent="0.25"/>
  <cols>
    <col min="1" max="1" width="9.85546875" customWidth="1"/>
    <col min="2" max="2" width="14.85546875" customWidth="1"/>
    <col min="3" max="3" width="16.85546875" customWidth="1"/>
    <col min="4" max="4" width="10.7109375" customWidth="1"/>
    <col min="5" max="5" width="12.140625" customWidth="1"/>
    <col min="6" max="6" width="6.85546875" customWidth="1"/>
    <col min="7" max="7" width="10.7109375" customWidth="1"/>
    <col min="8" max="8" width="20.5703125" customWidth="1"/>
    <col min="9" max="9" width="21.85546875" customWidth="1"/>
  </cols>
  <sheetData>
    <row r="1" spans="1:9" ht="23.25" x14ac:dyDescent="0.35">
      <c r="A1" s="28" t="s">
        <v>6</v>
      </c>
      <c r="B1" s="28"/>
      <c r="C1" s="28"/>
      <c r="D1" s="28"/>
      <c r="E1" s="28"/>
      <c r="F1" s="28"/>
      <c r="G1" s="28"/>
      <c r="H1" s="28"/>
      <c r="I1" s="28"/>
    </row>
    <row r="2" spans="1:9" ht="23.25" x14ac:dyDescent="0.35">
      <c r="A2" s="28" t="s">
        <v>34</v>
      </c>
      <c r="B2" s="28"/>
      <c r="C2" s="28"/>
      <c r="D2" s="28"/>
      <c r="E2" s="28"/>
      <c r="F2" s="28"/>
      <c r="G2" s="28"/>
      <c r="H2" s="28"/>
      <c r="I2" s="28"/>
    </row>
    <row r="3" spans="1:9" ht="18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9</v>
      </c>
      <c r="F3" s="2" t="s">
        <v>3</v>
      </c>
      <c r="G3" s="2" t="s">
        <v>8</v>
      </c>
      <c r="H3" s="2" t="s">
        <v>7</v>
      </c>
      <c r="I3" s="2" t="s">
        <v>4</v>
      </c>
    </row>
    <row r="4" spans="1:9" ht="18.75" x14ac:dyDescent="0.25">
      <c r="A4" s="18">
        <v>1</v>
      </c>
      <c r="B4" s="21" t="s">
        <v>11</v>
      </c>
      <c r="C4" s="21">
        <v>43468</v>
      </c>
      <c r="D4" s="1">
        <v>960</v>
      </c>
      <c r="E4" s="1">
        <f>960*42</f>
        <v>40320</v>
      </c>
      <c r="F4" s="18">
        <v>36</v>
      </c>
      <c r="G4" s="18">
        <f>36*50</f>
        <v>1800</v>
      </c>
      <c r="H4" s="1" t="s">
        <v>5</v>
      </c>
      <c r="I4" s="1" t="s">
        <v>14</v>
      </c>
    </row>
    <row r="5" spans="1:9" ht="18.75" x14ac:dyDescent="0.25">
      <c r="A5" s="19"/>
      <c r="B5" s="22"/>
      <c r="C5" s="22"/>
      <c r="D5" s="1">
        <v>960</v>
      </c>
      <c r="E5" s="1">
        <f>960*42</f>
        <v>40320</v>
      </c>
      <c r="F5" s="20"/>
      <c r="G5" s="20"/>
      <c r="H5" s="1" t="s">
        <v>5</v>
      </c>
      <c r="I5" s="1" t="s">
        <v>15</v>
      </c>
    </row>
    <row r="6" spans="1:9" ht="18.75" x14ac:dyDescent="0.25">
      <c r="A6" s="19"/>
      <c r="B6" s="21" t="s">
        <v>12</v>
      </c>
      <c r="C6" s="21">
        <v>43469</v>
      </c>
      <c r="D6" s="1">
        <v>960</v>
      </c>
      <c r="E6" s="1">
        <f t="shared" ref="E6:E13" si="0">960*42</f>
        <v>40320</v>
      </c>
      <c r="F6" s="18">
        <v>19</v>
      </c>
      <c r="G6" s="18">
        <f>19*50</f>
        <v>950</v>
      </c>
      <c r="H6" s="1" t="s">
        <v>5</v>
      </c>
      <c r="I6" s="1" t="s">
        <v>16</v>
      </c>
    </row>
    <row r="7" spans="1:9" ht="18.75" x14ac:dyDescent="0.25">
      <c r="A7" s="19"/>
      <c r="B7" s="22"/>
      <c r="C7" s="22"/>
      <c r="D7" s="1">
        <v>960</v>
      </c>
      <c r="E7" s="1">
        <f t="shared" si="0"/>
        <v>40320</v>
      </c>
      <c r="F7" s="20"/>
      <c r="G7" s="20"/>
      <c r="H7" s="1" t="s">
        <v>5</v>
      </c>
      <c r="I7" s="1" t="s">
        <v>17</v>
      </c>
    </row>
    <row r="8" spans="1:9" ht="18.75" x14ac:dyDescent="0.25">
      <c r="A8" s="19"/>
      <c r="B8" s="6" t="s">
        <v>13</v>
      </c>
      <c r="C8" s="6">
        <v>43470</v>
      </c>
      <c r="D8" s="1">
        <v>960</v>
      </c>
      <c r="E8" s="1">
        <f t="shared" si="0"/>
        <v>40320</v>
      </c>
      <c r="F8" s="5"/>
      <c r="G8" s="5"/>
      <c r="H8" s="1" t="s">
        <v>10</v>
      </c>
      <c r="I8" s="1" t="s">
        <v>18</v>
      </c>
    </row>
    <row r="9" spans="1:9" ht="18.75" x14ac:dyDescent="0.25">
      <c r="A9" s="18">
        <v>2</v>
      </c>
      <c r="B9" s="21" t="s">
        <v>11</v>
      </c>
      <c r="C9" s="21">
        <v>43475</v>
      </c>
      <c r="D9" s="1">
        <v>960</v>
      </c>
      <c r="E9" s="1">
        <f t="shared" si="0"/>
        <v>40320</v>
      </c>
      <c r="F9" s="32">
        <v>53</v>
      </c>
      <c r="G9" s="18">
        <f>53*50</f>
        <v>2650</v>
      </c>
      <c r="H9" s="1" t="s">
        <v>5</v>
      </c>
      <c r="I9" s="1" t="s">
        <v>19</v>
      </c>
    </row>
    <row r="10" spans="1:9" ht="18.75" x14ac:dyDescent="0.25">
      <c r="A10" s="19"/>
      <c r="B10" s="22"/>
      <c r="C10" s="22"/>
      <c r="D10" s="1">
        <v>960</v>
      </c>
      <c r="E10" s="1">
        <f t="shared" si="0"/>
        <v>40320</v>
      </c>
      <c r="F10" s="33"/>
      <c r="G10" s="20"/>
      <c r="H10" s="1" t="s">
        <v>5</v>
      </c>
      <c r="I10" s="1" t="s">
        <v>20</v>
      </c>
    </row>
    <row r="11" spans="1:9" ht="18.75" x14ac:dyDescent="0.25">
      <c r="A11" s="19"/>
      <c r="B11" s="21" t="s">
        <v>12</v>
      </c>
      <c r="C11" s="21">
        <v>43476</v>
      </c>
      <c r="D11" s="1">
        <v>960</v>
      </c>
      <c r="E11" s="1">
        <f t="shared" si="0"/>
        <v>40320</v>
      </c>
      <c r="F11" s="18">
        <v>8</v>
      </c>
      <c r="G11" s="18">
        <f>8*50</f>
        <v>400</v>
      </c>
      <c r="H11" s="1" t="s">
        <v>5</v>
      </c>
      <c r="I11" s="1" t="s">
        <v>21</v>
      </c>
    </row>
    <row r="12" spans="1:9" ht="18.75" x14ac:dyDescent="0.25">
      <c r="A12" s="19"/>
      <c r="B12" s="22"/>
      <c r="C12" s="22"/>
      <c r="D12" s="1">
        <v>960</v>
      </c>
      <c r="E12" s="1">
        <f t="shared" si="0"/>
        <v>40320</v>
      </c>
      <c r="F12" s="20"/>
      <c r="G12" s="20"/>
      <c r="H12" s="1" t="s">
        <v>5</v>
      </c>
      <c r="I12" s="1" t="s">
        <v>22</v>
      </c>
    </row>
    <row r="13" spans="1:9" ht="18.75" x14ac:dyDescent="0.25">
      <c r="A13" s="24">
        <v>3</v>
      </c>
      <c r="B13" s="21" t="s">
        <v>23</v>
      </c>
      <c r="C13" s="21">
        <v>43479</v>
      </c>
      <c r="D13" s="1">
        <v>960</v>
      </c>
      <c r="E13" s="1">
        <f t="shared" si="0"/>
        <v>40320</v>
      </c>
      <c r="F13" s="32">
        <v>22</v>
      </c>
      <c r="G13" s="18">
        <f>22*50</f>
        <v>1100</v>
      </c>
      <c r="H13" s="1" t="s">
        <v>5</v>
      </c>
      <c r="I13" s="1" t="s">
        <v>24</v>
      </c>
    </row>
    <row r="14" spans="1:9" ht="18.75" x14ac:dyDescent="0.25">
      <c r="A14" s="24"/>
      <c r="B14" s="22"/>
      <c r="C14" s="22"/>
      <c r="D14" s="1">
        <v>960</v>
      </c>
      <c r="E14" s="1">
        <f>960*42</f>
        <v>40320</v>
      </c>
      <c r="F14" s="33"/>
      <c r="G14" s="20"/>
      <c r="H14" s="1" t="s">
        <v>5</v>
      </c>
      <c r="I14" s="1" t="s">
        <v>25</v>
      </c>
    </row>
    <row r="15" spans="1:9" ht="18.75" x14ac:dyDescent="0.25">
      <c r="A15" s="24"/>
      <c r="B15" s="21" t="s">
        <v>11</v>
      </c>
      <c r="C15" s="21">
        <v>43482</v>
      </c>
      <c r="D15" s="1">
        <v>960</v>
      </c>
      <c r="E15" s="1">
        <f t="shared" ref="E15:E17" si="1">960*42</f>
        <v>40320</v>
      </c>
      <c r="F15" s="18">
        <v>24</v>
      </c>
      <c r="G15" s="18">
        <f>24*50</f>
        <v>1200</v>
      </c>
      <c r="H15" s="1" t="s">
        <v>5</v>
      </c>
      <c r="I15" s="1" t="s">
        <v>26</v>
      </c>
    </row>
    <row r="16" spans="1:9" ht="18.75" x14ac:dyDescent="0.25">
      <c r="A16" s="24"/>
      <c r="B16" s="22"/>
      <c r="C16" s="22"/>
      <c r="D16" s="1">
        <v>960</v>
      </c>
      <c r="E16" s="1">
        <f t="shared" si="1"/>
        <v>40320</v>
      </c>
      <c r="F16" s="20"/>
      <c r="G16" s="20"/>
      <c r="H16" s="1" t="s">
        <v>5</v>
      </c>
      <c r="I16" s="1" t="s">
        <v>27</v>
      </c>
    </row>
    <row r="17" spans="1:9" ht="18.75" x14ac:dyDescent="0.25">
      <c r="A17" s="24"/>
      <c r="B17" s="6" t="s">
        <v>12</v>
      </c>
      <c r="C17" s="7">
        <v>43483</v>
      </c>
      <c r="D17" s="1">
        <v>960</v>
      </c>
      <c r="E17" s="1">
        <f t="shared" si="1"/>
        <v>40320</v>
      </c>
      <c r="F17" s="1">
        <v>25</v>
      </c>
      <c r="G17" s="1">
        <f>25*50</f>
        <v>1250</v>
      </c>
      <c r="H17" s="1" t="s">
        <v>5</v>
      </c>
      <c r="I17" s="1" t="s">
        <v>28</v>
      </c>
    </row>
    <row r="18" spans="1:9" ht="18.75" x14ac:dyDescent="0.25">
      <c r="A18" s="24">
        <v>4</v>
      </c>
      <c r="B18" s="21" t="s">
        <v>23</v>
      </c>
      <c r="C18" s="21">
        <v>43486</v>
      </c>
      <c r="D18" s="1">
        <v>960</v>
      </c>
      <c r="E18" s="1">
        <f>960*42</f>
        <v>40320</v>
      </c>
      <c r="F18" s="18"/>
      <c r="G18" s="18"/>
      <c r="H18" s="1" t="s">
        <v>5</v>
      </c>
      <c r="I18" s="1" t="s">
        <v>30</v>
      </c>
    </row>
    <row r="19" spans="1:9" ht="18.75" x14ac:dyDescent="0.25">
      <c r="A19" s="24"/>
      <c r="B19" s="22"/>
      <c r="C19" s="22"/>
      <c r="D19" s="1">
        <v>960</v>
      </c>
      <c r="E19" s="1">
        <f>960*42</f>
        <v>40320</v>
      </c>
      <c r="F19" s="20"/>
      <c r="G19" s="20"/>
      <c r="H19" s="1" t="s">
        <v>5</v>
      </c>
      <c r="I19" s="1" t="s">
        <v>31</v>
      </c>
    </row>
    <row r="20" spans="1:9" ht="18.75" x14ac:dyDescent="0.25">
      <c r="A20" s="24"/>
      <c r="B20" s="21" t="s">
        <v>29</v>
      </c>
      <c r="C20" s="23">
        <v>43487</v>
      </c>
      <c r="D20" s="1">
        <v>960</v>
      </c>
      <c r="E20" s="1">
        <f>960*42</f>
        <v>40320</v>
      </c>
      <c r="F20" s="19">
        <v>34</v>
      </c>
      <c r="G20" s="18">
        <f>34*50</f>
        <v>1700</v>
      </c>
      <c r="H20" s="1" t="s">
        <v>10</v>
      </c>
      <c r="I20" s="1" t="s">
        <v>32</v>
      </c>
    </row>
    <row r="21" spans="1:9" ht="18.75" x14ac:dyDescent="0.25">
      <c r="A21" s="24"/>
      <c r="B21" s="22"/>
      <c r="C21" s="22"/>
      <c r="D21" s="1">
        <v>960</v>
      </c>
      <c r="E21" s="1">
        <f t="shared" ref="E21:E31" si="2">960*42</f>
        <v>40320</v>
      </c>
      <c r="F21" s="20"/>
      <c r="G21" s="20"/>
      <c r="H21" s="1" t="s">
        <v>5</v>
      </c>
      <c r="I21" s="1" t="s">
        <v>33</v>
      </c>
    </row>
    <row r="22" spans="1:9" ht="18.75" x14ac:dyDescent="0.25">
      <c r="A22" s="18">
        <v>5</v>
      </c>
      <c r="B22" s="21" t="s">
        <v>23</v>
      </c>
      <c r="C22" s="21">
        <v>43493</v>
      </c>
      <c r="D22" s="1">
        <v>960</v>
      </c>
      <c r="E22" s="1">
        <f t="shared" si="2"/>
        <v>40320</v>
      </c>
      <c r="F22" s="18">
        <v>25</v>
      </c>
      <c r="G22" s="18">
        <f>25*50</f>
        <v>1250</v>
      </c>
      <c r="H22" s="1" t="s">
        <v>5</v>
      </c>
      <c r="I22" s="1" t="s">
        <v>36</v>
      </c>
    </row>
    <row r="23" spans="1:9" ht="18.75" x14ac:dyDescent="0.25">
      <c r="A23" s="19"/>
      <c r="B23" s="22"/>
      <c r="C23" s="22"/>
      <c r="D23" s="1">
        <v>960</v>
      </c>
      <c r="E23" s="1">
        <f t="shared" si="2"/>
        <v>40320</v>
      </c>
      <c r="F23" s="20"/>
      <c r="G23" s="20"/>
      <c r="H23" s="1" t="s">
        <v>5</v>
      </c>
      <c r="I23" s="1" t="s">
        <v>37</v>
      </c>
    </row>
    <row r="24" spans="1:9" ht="18.75" x14ac:dyDescent="0.25">
      <c r="A24" s="19"/>
      <c r="B24" s="21" t="s">
        <v>29</v>
      </c>
      <c r="C24" s="21">
        <v>43494</v>
      </c>
      <c r="D24" s="1">
        <v>960</v>
      </c>
      <c r="E24" s="1">
        <f t="shared" si="2"/>
        <v>40320</v>
      </c>
      <c r="F24" s="18">
        <v>25</v>
      </c>
      <c r="G24" s="18">
        <f>25*50</f>
        <v>1250</v>
      </c>
      <c r="H24" s="1" t="s">
        <v>5</v>
      </c>
      <c r="I24" s="1" t="s">
        <v>38</v>
      </c>
    </row>
    <row r="25" spans="1:9" ht="18.75" x14ac:dyDescent="0.25">
      <c r="A25" s="19"/>
      <c r="B25" s="22"/>
      <c r="C25" s="22"/>
      <c r="D25" s="1">
        <v>864</v>
      </c>
      <c r="E25" s="1">
        <f>864*42</f>
        <v>36288</v>
      </c>
      <c r="F25" s="20"/>
      <c r="G25" s="20"/>
      <c r="H25" s="1" t="s">
        <v>5</v>
      </c>
      <c r="I25" s="1" t="s">
        <v>39</v>
      </c>
    </row>
    <row r="26" spans="1:9" ht="18.75" x14ac:dyDescent="0.25">
      <c r="A26" s="19"/>
      <c r="B26" s="21" t="s">
        <v>35</v>
      </c>
      <c r="C26" s="21">
        <v>43495</v>
      </c>
      <c r="D26" s="1">
        <v>960</v>
      </c>
      <c r="E26" s="1">
        <f t="shared" si="2"/>
        <v>40320</v>
      </c>
      <c r="F26" s="18">
        <v>24</v>
      </c>
      <c r="G26" s="18">
        <f>24*50</f>
        <v>1200</v>
      </c>
      <c r="H26" s="1" t="s">
        <v>5</v>
      </c>
      <c r="I26" s="1" t="s">
        <v>40</v>
      </c>
    </row>
    <row r="27" spans="1:9" ht="18.75" x14ac:dyDescent="0.25">
      <c r="A27" s="19"/>
      <c r="B27" s="22"/>
      <c r="C27" s="22"/>
      <c r="D27" s="1">
        <v>576</v>
      </c>
      <c r="E27" s="1">
        <f>576*42</f>
        <v>24192</v>
      </c>
      <c r="F27" s="20"/>
      <c r="G27" s="20"/>
      <c r="H27" s="1" t="s">
        <v>5</v>
      </c>
      <c r="I27" s="1" t="s">
        <v>47</v>
      </c>
    </row>
    <row r="28" spans="1:9" ht="18.75" x14ac:dyDescent="0.25">
      <c r="A28" s="18">
        <v>6</v>
      </c>
      <c r="B28" s="21" t="s">
        <v>23</v>
      </c>
      <c r="C28" s="21">
        <v>43500</v>
      </c>
      <c r="D28" s="1">
        <v>960</v>
      </c>
      <c r="E28" s="1">
        <f t="shared" si="2"/>
        <v>40320</v>
      </c>
      <c r="F28" s="18"/>
      <c r="G28" s="18"/>
      <c r="H28" s="1" t="s">
        <v>5</v>
      </c>
      <c r="I28" s="1" t="s">
        <v>41</v>
      </c>
    </row>
    <row r="29" spans="1:9" ht="18.75" x14ac:dyDescent="0.25">
      <c r="A29" s="19"/>
      <c r="B29" s="23"/>
      <c r="C29" s="22"/>
      <c r="D29" s="1">
        <v>960</v>
      </c>
      <c r="E29" s="1">
        <f t="shared" si="2"/>
        <v>40320</v>
      </c>
      <c r="F29" s="20"/>
      <c r="G29" s="20"/>
      <c r="H29" s="1" t="s">
        <v>5</v>
      </c>
      <c r="I29" s="1" t="s">
        <v>42</v>
      </c>
    </row>
    <row r="30" spans="1:9" ht="18.75" x14ac:dyDescent="0.25">
      <c r="A30" s="19"/>
      <c r="B30" s="21" t="s">
        <v>29</v>
      </c>
      <c r="C30" s="21">
        <v>43501</v>
      </c>
      <c r="D30" s="1">
        <v>888</v>
      </c>
      <c r="E30" s="1">
        <f>888*42</f>
        <v>37296</v>
      </c>
      <c r="F30" s="18">
        <v>34</v>
      </c>
      <c r="G30" s="18">
        <f>34*50</f>
        <v>1700</v>
      </c>
      <c r="H30" s="1" t="s">
        <v>5</v>
      </c>
      <c r="I30" s="1" t="s">
        <v>43</v>
      </c>
    </row>
    <row r="31" spans="1:9" ht="18.75" x14ac:dyDescent="0.25">
      <c r="A31" s="19"/>
      <c r="B31" s="22"/>
      <c r="C31" s="22"/>
      <c r="D31" s="1">
        <v>960</v>
      </c>
      <c r="E31" s="1">
        <f t="shared" si="2"/>
        <v>40320</v>
      </c>
      <c r="F31" s="20"/>
      <c r="G31" s="20"/>
      <c r="H31" s="1" t="s">
        <v>5</v>
      </c>
      <c r="I31" s="1" t="s">
        <v>44</v>
      </c>
    </row>
    <row r="32" spans="1:9" ht="18.75" x14ac:dyDescent="0.25">
      <c r="A32" s="19"/>
      <c r="B32" s="21" t="s">
        <v>35</v>
      </c>
      <c r="C32" s="21">
        <v>43502</v>
      </c>
      <c r="D32" s="1">
        <v>960</v>
      </c>
      <c r="E32" s="1">
        <f>960*42</f>
        <v>40320</v>
      </c>
      <c r="F32" s="19"/>
      <c r="G32" s="19"/>
      <c r="H32" s="1" t="s">
        <v>5</v>
      </c>
      <c r="I32" s="1" t="s">
        <v>45</v>
      </c>
    </row>
    <row r="33" spans="1:9" ht="18.75" x14ac:dyDescent="0.25">
      <c r="A33" s="20"/>
      <c r="B33" s="23"/>
      <c r="C33" s="22"/>
      <c r="D33" s="1">
        <v>270</v>
      </c>
      <c r="E33" s="1">
        <f>270*42</f>
        <v>11340</v>
      </c>
      <c r="F33" s="20"/>
      <c r="G33" s="20"/>
      <c r="H33" s="1" t="s">
        <v>5</v>
      </c>
      <c r="I33" s="1" t="s">
        <v>46</v>
      </c>
    </row>
    <row r="34" spans="1:9" ht="18.75" x14ac:dyDescent="0.25">
      <c r="A34" s="18">
        <v>7</v>
      </c>
      <c r="B34" s="21" t="s">
        <v>23</v>
      </c>
      <c r="C34" s="21">
        <v>43507</v>
      </c>
      <c r="D34" s="1">
        <v>960</v>
      </c>
      <c r="E34" s="1">
        <f>960*42</f>
        <v>40320</v>
      </c>
      <c r="F34" s="18"/>
      <c r="G34" s="18"/>
      <c r="H34" s="1" t="s">
        <v>5</v>
      </c>
      <c r="I34" s="1" t="s">
        <v>48</v>
      </c>
    </row>
    <row r="35" spans="1:9" ht="18.75" x14ac:dyDescent="0.25">
      <c r="A35" s="19"/>
      <c r="B35" s="23"/>
      <c r="C35" s="22"/>
      <c r="D35" s="1">
        <v>960</v>
      </c>
      <c r="E35" s="1">
        <f>960*42</f>
        <v>40320</v>
      </c>
      <c r="F35" s="20"/>
      <c r="G35" s="20"/>
      <c r="H35" s="1" t="s">
        <v>5</v>
      </c>
      <c r="I35" s="1" t="s">
        <v>49</v>
      </c>
    </row>
    <row r="36" spans="1:9" ht="18.75" x14ac:dyDescent="0.25">
      <c r="A36" s="19"/>
      <c r="B36" s="21" t="s">
        <v>29</v>
      </c>
      <c r="C36" s="21">
        <v>43508</v>
      </c>
      <c r="D36" s="1">
        <v>960</v>
      </c>
      <c r="E36" s="1">
        <f>960*42</f>
        <v>40320</v>
      </c>
      <c r="F36" s="18">
        <v>50</v>
      </c>
      <c r="G36" s="18">
        <f>50*50</f>
        <v>2500</v>
      </c>
      <c r="H36" s="1" t="s">
        <v>5</v>
      </c>
      <c r="I36" s="1" t="s">
        <v>50</v>
      </c>
    </row>
    <row r="37" spans="1:9" ht="18.75" x14ac:dyDescent="0.25">
      <c r="A37" s="19"/>
      <c r="B37" s="23"/>
      <c r="C37" s="23"/>
      <c r="D37" s="1">
        <v>480</v>
      </c>
      <c r="E37" s="1">
        <f>480*42</f>
        <v>20160</v>
      </c>
      <c r="F37" s="19"/>
      <c r="G37" s="19"/>
      <c r="H37" s="1" t="s">
        <v>5</v>
      </c>
      <c r="I37" s="1" t="s">
        <v>46</v>
      </c>
    </row>
    <row r="38" spans="1:9" ht="18.75" x14ac:dyDescent="0.25">
      <c r="A38" s="19"/>
      <c r="B38" s="22"/>
      <c r="C38" s="22"/>
      <c r="D38" s="1">
        <v>480</v>
      </c>
      <c r="E38" s="1">
        <f>480*42</f>
        <v>20160</v>
      </c>
      <c r="F38" s="20"/>
      <c r="G38" s="20"/>
      <c r="H38" s="1" t="s">
        <v>5</v>
      </c>
      <c r="I38" s="1" t="s">
        <v>51</v>
      </c>
    </row>
    <row r="39" spans="1:9" ht="18.75" x14ac:dyDescent="0.25">
      <c r="A39" s="19"/>
      <c r="B39" s="10" t="s">
        <v>35</v>
      </c>
      <c r="C39" s="6">
        <v>43509</v>
      </c>
      <c r="D39" s="1">
        <v>960</v>
      </c>
      <c r="E39" s="1">
        <f>960*42</f>
        <v>40320</v>
      </c>
      <c r="F39" s="5"/>
      <c r="G39" s="5"/>
      <c r="H39" s="1" t="s">
        <v>5</v>
      </c>
      <c r="I39" s="1" t="s">
        <v>52</v>
      </c>
    </row>
    <row r="40" spans="1:9" ht="18.75" x14ac:dyDescent="0.25">
      <c r="A40" s="18">
        <v>8</v>
      </c>
      <c r="B40" s="21" t="s">
        <v>23</v>
      </c>
      <c r="C40" s="21">
        <v>43514</v>
      </c>
      <c r="D40" s="1">
        <v>960</v>
      </c>
      <c r="E40" s="1">
        <f>960*42</f>
        <v>40320</v>
      </c>
      <c r="F40" s="18">
        <v>20</v>
      </c>
      <c r="G40" s="18">
        <f>20*50</f>
        <v>1000</v>
      </c>
      <c r="H40" s="1" t="s">
        <v>5</v>
      </c>
      <c r="I40" s="1" t="s">
        <v>53</v>
      </c>
    </row>
    <row r="41" spans="1:9" ht="18.75" x14ac:dyDescent="0.25">
      <c r="A41" s="19"/>
      <c r="B41" s="23"/>
      <c r="C41" s="22"/>
      <c r="D41" s="1">
        <v>960</v>
      </c>
      <c r="E41" s="1">
        <f>960*42</f>
        <v>40320</v>
      </c>
      <c r="F41" s="20"/>
      <c r="G41" s="20"/>
      <c r="H41" s="1" t="s">
        <v>5</v>
      </c>
      <c r="I41" s="1" t="s">
        <v>54</v>
      </c>
    </row>
    <row r="42" spans="1:9" ht="18.75" x14ac:dyDescent="0.25">
      <c r="A42" s="19"/>
      <c r="B42" s="21" t="s">
        <v>29</v>
      </c>
      <c r="C42" s="21">
        <v>43515</v>
      </c>
      <c r="D42" s="1">
        <v>960</v>
      </c>
      <c r="E42" s="1">
        <f>960*42</f>
        <v>40320</v>
      </c>
      <c r="F42" s="18">
        <v>20</v>
      </c>
      <c r="G42" s="18">
        <f>20*50</f>
        <v>1000</v>
      </c>
      <c r="H42" s="1" t="s">
        <v>5</v>
      </c>
      <c r="I42" s="1" t="s">
        <v>55</v>
      </c>
    </row>
    <row r="43" spans="1:9" ht="18.75" x14ac:dyDescent="0.25">
      <c r="A43" s="19"/>
      <c r="B43" s="22"/>
      <c r="C43" s="22"/>
      <c r="D43" s="1">
        <v>624</v>
      </c>
      <c r="E43" s="1">
        <f>624*42</f>
        <v>26208</v>
      </c>
      <c r="F43" s="20"/>
      <c r="G43" s="20"/>
      <c r="H43" s="1" t="s">
        <v>5</v>
      </c>
      <c r="I43" s="1" t="s">
        <v>56</v>
      </c>
    </row>
    <row r="44" spans="1:9" ht="18.75" x14ac:dyDescent="0.25">
      <c r="A44" s="18">
        <v>9</v>
      </c>
      <c r="B44" s="21" t="s">
        <v>23</v>
      </c>
      <c r="C44" s="21">
        <v>43521</v>
      </c>
      <c r="D44" s="1">
        <v>960</v>
      </c>
      <c r="E44" s="1">
        <f>960*42</f>
        <v>40320</v>
      </c>
      <c r="F44" s="18">
        <v>48</v>
      </c>
      <c r="G44" s="18">
        <f>48*50</f>
        <v>2400</v>
      </c>
      <c r="H44" s="1" t="s">
        <v>10</v>
      </c>
      <c r="I44" s="1" t="s">
        <v>49</v>
      </c>
    </row>
    <row r="45" spans="1:9" ht="18.75" x14ac:dyDescent="0.25">
      <c r="A45" s="19"/>
      <c r="B45" s="23"/>
      <c r="C45" s="22"/>
      <c r="D45" s="1">
        <v>960</v>
      </c>
      <c r="E45" s="1">
        <f>960*42</f>
        <v>40320</v>
      </c>
      <c r="F45" s="20"/>
      <c r="G45" s="20"/>
      <c r="H45" s="1" t="s">
        <v>5</v>
      </c>
      <c r="I45" s="1" t="s">
        <v>57</v>
      </c>
    </row>
    <row r="46" spans="1:9" ht="18.75" x14ac:dyDescent="0.25">
      <c r="A46" s="19"/>
      <c r="B46" s="21" t="s">
        <v>29</v>
      </c>
      <c r="C46" s="21">
        <v>43522</v>
      </c>
      <c r="D46" s="1">
        <v>960</v>
      </c>
      <c r="E46" s="1">
        <f>960*42</f>
        <v>40320</v>
      </c>
      <c r="F46" s="18">
        <v>49</v>
      </c>
      <c r="G46" s="18">
        <f>49*50</f>
        <v>2450</v>
      </c>
      <c r="H46" s="1" t="s">
        <v>5</v>
      </c>
      <c r="I46" s="1" t="s">
        <v>58</v>
      </c>
    </row>
    <row r="47" spans="1:9" ht="18.75" x14ac:dyDescent="0.25">
      <c r="A47" s="19"/>
      <c r="B47" s="22"/>
      <c r="C47" s="22"/>
      <c r="D47" s="1">
        <v>528</v>
      </c>
      <c r="E47" s="1">
        <f>528*42</f>
        <v>22176</v>
      </c>
      <c r="F47" s="20"/>
      <c r="G47" s="20"/>
      <c r="H47" s="1" t="s">
        <v>5</v>
      </c>
      <c r="I47" s="1" t="s">
        <v>59</v>
      </c>
    </row>
    <row r="48" spans="1:9" ht="18.75" x14ac:dyDescent="0.25">
      <c r="A48" s="18">
        <v>10</v>
      </c>
      <c r="B48" s="21" t="s">
        <v>60</v>
      </c>
      <c r="C48" s="21">
        <v>43529</v>
      </c>
      <c r="D48" s="1">
        <v>960</v>
      </c>
      <c r="E48" s="1">
        <f t="shared" ref="E48:E53" si="3">960*42</f>
        <v>40320</v>
      </c>
      <c r="F48" s="18">
        <v>44</v>
      </c>
      <c r="G48" s="18">
        <f>44*50</f>
        <v>2200</v>
      </c>
      <c r="H48" s="1" t="s">
        <v>10</v>
      </c>
      <c r="I48" s="1" t="s">
        <v>61</v>
      </c>
    </row>
    <row r="49" spans="1:9" ht="18.75" x14ac:dyDescent="0.25">
      <c r="A49" s="19"/>
      <c r="B49" s="22"/>
      <c r="C49" s="22"/>
      <c r="D49" s="1">
        <v>960</v>
      </c>
      <c r="E49" s="1">
        <f t="shared" si="3"/>
        <v>40320</v>
      </c>
      <c r="F49" s="20"/>
      <c r="G49" s="20"/>
      <c r="H49" s="1" t="s">
        <v>5</v>
      </c>
      <c r="I49" s="1" t="s">
        <v>62</v>
      </c>
    </row>
    <row r="50" spans="1:9" ht="18.75" x14ac:dyDescent="0.25">
      <c r="A50" s="19"/>
      <c r="B50" s="21" t="s">
        <v>35</v>
      </c>
      <c r="C50" s="21">
        <v>43530</v>
      </c>
      <c r="D50" s="1">
        <v>960</v>
      </c>
      <c r="E50" s="1">
        <f t="shared" si="3"/>
        <v>40320</v>
      </c>
      <c r="F50" s="18">
        <v>44</v>
      </c>
      <c r="G50" s="18">
        <f>44*50</f>
        <v>2200</v>
      </c>
      <c r="H50" s="1" t="s">
        <v>5</v>
      </c>
      <c r="I50" s="1" t="s">
        <v>63</v>
      </c>
    </row>
    <row r="51" spans="1:9" ht="18.75" x14ac:dyDescent="0.25">
      <c r="A51" s="19"/>
      <c r="B51" s="22"/>
      <c r="C51" s="22"/>
      <c r="D51" s="1">
        <v>960</v>
      </c>
      <c r="E51" s="1">
        <f t="shared" si="3"/>
        <v>40320</v>
      </c>
      <c r="F51" s="20"/>
      <c r="G51" s="20"/>
      <c r="H51" s="1" t="s">
        <v>5</v>
      </c>
      <c r="I51" s="1" t="s">
        <v>64</v>
      </c>
    </row>
    <row r="52" spans="1:9" ht="18.75" x14ac:dyDescent="0.25">
      <c r="A52" s="18">
        <v>11</v>
      </c>
      <c r="B52" s="6" t="s">
        <v>65</v>
      </c>
      <c r="C52" s="6">
        <v>43535</v>
      </c>
      <c r="D52" s="1">
        <v>960</v>
      </c>
      <c r="E52" s="1">
        <f t="shared" si="3"/>
        <v>40320</v>
      </c>
      <c r="F52" s="8"/>
      <c r="G52" s="8"/>
      <c r="H52" s="1" t="s">
        <v>5</v>
      </c>
      <c r="I52" s="1" t="s">
        <v>67</v>
      </c>
    </row>
    <row r="53" spans="1:9" ht="18.75" x14ac:dyDescent="0.25">
      <c r="A53" s="19"/>
      <c r="B53" s="21" t="s">
        <v>66</v>
      </c>
      <c r="C53" s="21">
        <v>43537</v>
      </c>
      <c r="D53" s="1">
        <v>960</v>
      </c>
      <c r="E53" s="1">
        <f t="shared" si="3"/>
        <v>40320</v>
      </c>
      <c r="F53" s="18">
        <v>147</v>
      </c>
      <c r="G53" s="18">
        <f>147*50</f>
        <v>7350</v>
      </c>
      <c r="H53" s="1" t="s">
        <v>5</v>
      </c>
      <c r="I53" s="1" t="s">
        <v>68</v>
      </c>
    </row>
    <row r="54" spans="1:9" ht="18.75" x14ac:dyDescent="0.25">
      <c r="A54" s="19"/>
      <c r="B54" s="22"/>
      <c r="C54" s="22"/>
      <c r="D54" s="1">
        <v>672</v>
      </c>
      <c r="E54" s="1">
        <f>672*42</f>
        <v>28224</v>
      </c>
      <c r="F54" s="20"/>
      <c r="G54" s="20"/>
      <c r="H54" s="1" t="s">
        <v>5</v>
      </c>
      <c r="I54" s="1" t="s">
        <v>69</v>
      </c>
    </row>
    <row r="55" spans="1:9" ht="18.75" x14ac:dyDescent="0.25">
      <c r="A55" s="19"/>
      <c r="B55" s="21" t="s">
        <v>11</v>
      </c>
      <c r="C55" s="21">
        <v>43538</v>
      </c>
      <c r="D55" s="1">
        <v>960</v>
      </c>
      <c r="E55" s="1">
        <f>960*42</f>
        <v>40320</v>
      </c>
      <c r="F55" s="18">
        <v>100</v>
      </c>
      <c r="G55" s="18">
        <f>100*50</f>
        <v>5000</v>
      </c>
      <c r="H55" s="1" t="s">
        <v>5</v>
      </c>
      <c r="I55" s="1" t="s">
        <v>70</v>
      </c>
    </row>
    <row r="56" spans="1:9" ht="18.75" x14ac:dyDescent="0.25">
      <c r="A56" s="19"/>
      <c r="B56" s="22"/>
      <c r="C56" s="22"/>
      <c r="D56" s="1">
        <v>960</v>
      </c>
      <c r="E56" s="1">
        <f>960*42</f>
        <v>40320</v>
      </c>
      <c r="F56" s="20"/>
      <c r="G56" s="20"/>
      <c r="H56" s="1" t="s">
        <v>5</v>
      </c>
      <c r="I56" s="1" t="s">
        <v>71</v>
      </c>
    </row>
    <row r="57" spans="1:9" ht="18.75" x14ac:dyDescent="0.25">
      <c r="A57" s="18">
        <v>12</v>
      </c>
      <c r="B57" s="6" t="s">
        <v>65</v>
      </c>
      <c r="C57" s="6">
        <v>43542</v>
      </c>
      <c r="D57" s="1">
        <v>960</v>
      </c>
      <c r="E57" s="1">
        <f>960*42</f>
        <v>40320</v>
      </c>
      <c r="F57" s="5"/>
      <c r="G57" s="5"/>
      <c r="H57" s="1" t="s">
        <v>5</v>
      </c>
      <c r="I57" s="1" t="s">
        <v>73</v>
      </c>
    </row>
    <row r="58" spans="1:9" ht="18.75" x14ac:dyDescent="0.25">
      <c r="A58" s="19"/>
      <c r="B58" s="21" t="s">
        <v>29</v>
      </c>
      <c r="C58" s="21">
        <v>43543</v>
      </c>
      <c r="D58" s="1">
        <v>960</v>
      </c>
      <c r="E58" s="1">
        <f>960*42</f>
        <v>40320</v>
      </c>
      <c r="F58" s="18">
        <v>196</v>
      </c>
      <c r="G58" s="18">
        <f>196*50</f>
        <v>9800</v>
      </c>
      <c r="H58" s="1" t="s">
        <v>5</v>
      </c>
      <c r="I58" s="1" t="s">
        <v>74</v>
      </c>
    </row>
    <row r="59" spans="1:9" ht="18.75" x14ac:dyDescent="0.25">
      <c r="A59" s="19"/>
      <c r="B59" s="22"/>
      <c r="C59" s="22"/>
      <c r="D59" s="1">
        <v>529</v>
      </c>
      <c r="E59" s="1">
        <f>529*42</f>
        <v>22218</v>
      </c>
      <c r="F59" s="20"/>
      <c r="G59" s="20"/>
      <c r="H59" s="1" t="s">
        <v>5</v>
      </c>
      <c r="I59" s="1" t="s">
        <v>79</v>
      </c>
    </row>
    <row r="60" spans="1:9" ht="18.75" x14ac:dyDescent="0.25">
      <c r="A60" s="19"/>
      <c r="B60" s="21" t="s">
        <v>12</v>
      </c>
      <c r="C60" s="21">
        <v>43546</v>
      </c>
      <c r="D60" s="1">
        <v>960</v>
      </c>
      <c r="E60" s="1">
        <f>960*42</f>
        <v>40320</v>
      </c>
      <c r="F60" s="18">
        <v>108</v>
      </c>
      <c r="G60" s="18">
        <f>108*50</f>
        <v>5400</v>
      </c>
      <c r="H60" s="1" t="s">
        <v>5</v>
      </c>
      <c r="I60" s="1" t="s">
        <v>75</v>
      </c>
    </row>
    <row r="61" spans="1:9" ht="18.75" x14ac:dyDescent="0.25">
      <c r="A61" s="19"/>
      <c r="B61" s="22"/>
      <c r="C61" s="22"/>
      <c r="D61" s="1">
        <v>720</v>
      </c>
      <c r="E61" s="1">
        <f>720*42</f>
        <v>30240</v>
      </c>
      <c r="F61" s="20"/>
      <c r="G61" s="20"/>
      <c r="H61" s="1" t="s">
        <v>5</v>
      </c>
      <c r="I61" s="1" t="s">
        <v>76</v>
      </c>
    </row>
    <row r="62" spans="1:9" ht="18.75" x14ac:dyDescent="0.25">
      <c r="A62" s="19"/>
      <c r="B62" s="21" t="s">
        <v>72</v>
      </c>
      <c r="C62" s="21">
        <v>43547</v>
      </c>
      <c r="D62" s="1">
        <v>960</v>
      </c>
      <c r="E62" s="1">
        <f>960*42</f>
        <v>40320</v>
      </c>
      <c r="F62" s="18"/>
      <c r="G62" s="18"/>
      <c r="H62" s="1" t="s">
        <v>5</v>
      </c>
      <c r="I62" s="1" t="s">
        <v>77</v>
      </c>
    </row>
    <row r="63" spans="1:9" ht="18.75" x14ac:dyDescent="0.25">
      <c r="A63" s="19"/>
      <c r="B63" s="22"/>
      <c r="C63" s="22"/>
      <c r="D63" s="1">
        <v>528</v>
      </c>
      <c r="E63" s="1">
        <f>528*42</f>
        <v>22176</v>
      </c>
      <c r="F63" s="20"/>
      <c r="G63" s="20"/>
      <c r="H63" s="1" t="s">
        <v>5</v>
      </c>
      <c r="I63" s="1" t="s">
        <v>78</v>
      </c>
    </row>
    <row r="64" spans="1:9" ht="18.75" x14ac:dyDescent="0.25">
      <c r="A64" s="24">
        <v>13</v>
      </c>
      <c r="B64" s="21" t="s">
        <v>65</v>
      </c>
      <c r="C64" s="21">
        <v>43549</v>
      </c>
      <c r="D64" s="1">
        <v>960</v>
      </c>
      <c r="E64" s="1">
        <f>960*42</f>
        <v>40320</v>
      </c>
      <c r="F64" s="18"/>
      <c r="G64" s="18"/>
      <c r="H64" s="1" t="s">
        <v>5</v>
      </c>
      <c r="I64" s="1" t="s">
        <v>80</v>
      </c>
    </row>
    <row r="65" spans="1:11" ht="18.75" x14ac:dyDescent="0.3">
      <c r="A65" s="24"/>
      <c r="B65" s="22"/>
      <c r="C65" s="22"/>
      <c r="D65" s="1">
        <v>960</v>
      </c>
      <c r="E65" s="1">
        <f>960*42</f>
        <v>40320</v>
      </c>
      <c r="F65" s="20"/>
      <c r="G65" s="20"/>
      <c r="H65" s="1" t="s">
        <v>5</v>
      </c>
      <c r="I65" s="1" t="s">
        <v>81</v>
      </c>
      <c r="J65" s="3"/>
      <c r="K65" s="3"/>
    </row>
    <row r="66" spans="1:11" ht="18.75" x14ac:dyDescent="0.3">
      <c r="A66" s="24"/>
      <c r="B66" s="21" t="s">
        <v>29</v>
      </c>
      <c r="C66" s="21">
        <v>43550</v>
      </c>
      <c r="D66" s="1">
        <v>960</v>
      </c>
      <c r="E66" s="1">
        <f>960*42</f>
        <v>40320</v>
      </c>
      <c r="F66" s="18">
        <v>113</v>
      </c>
      <c r="G66" s="18">
        <f>113*50</f>
        <v>5650</v>
      </c>
      <c r="H66" s="1" t="s">
        <v>5</v>
      </c>
      <c r="I66" s="1" t="s">
        <v>82</v>
      </c>
      <c r="J66" s="3"/>
      <c r="K66" s="3"/>
    </row>
    <row r="67" spans="1:11" ht="18.75" x14ac:dyDescent="0.3">
      <c r="A67" s="24"/>
      <c r="B67" s="22"/>
      <c r="C67" s="22"/>
      <c r="D67" s="1">
        <v>618</v>
      </c>
      <c r="E67" s="1">
        <f>618*42</f>
        <v>25956</v>
      </c>
      <c r="F67" s="20"/>
      <c r="G67" s="20"/>
      <c r="H67" s="1" t="s">
        <v>5</v>
      </c>
      <c r="I67" s="1" t="s">
        <v>83</v>
      </c>
      <c r="J67" s="3"/>
      <c r="K67" s="3"/>
    </row>
    <row r="68" spans="1:11" ht="18.75" x14ac:dyDescent="0.3">
      <c r="A68" s="24"/>
      <c r="B68" s="21" t="s">
        <v>12</v>
      </c>
      <c r="C68" s="21">
        <v>43553</v>
      </c>
      <c r="D68" s="11">
        <v>960</v>
      </c>
      <c r="E68" s="1">
        <f>960*42</f>
        <v>40320</v>
      </c>
      <c r="F68" s="18">
        <v>50</v>
      </c>
      <c r="G68" s="18">
        <f>50*50</f>
        <v>2500</v>
      </c>
      <c r="H68" s="1" t="s">
        <v>5</v>
      </c>
      <c r="I68" s="1" t="s">
        <v>84</v>
      </c>
      <c r="J68" s="3"/>
      <c r="K68" s="3"/>
    </row>
    <row r="69" spans="1:11" ht="18.75" x14ac:dyDescent="0.25">
      <c r="A69" s="24"/>
      <c r="B69" s="22"/>
      <c r="C69" s="22"/>
      <c r="D69" s="1">
        <v>720</v>
      </c>
      <c r="E69" s="1">
        <f>720*42</f>
        <v>30240</v>
      </c>
      <c r="F69" s="20"/>
      <c r="G69" s="20"/>
      <c r="H69" s="1" t="s">
        <v>5</v>
      </c>
      <c r="I69" s="1" t="s">
        <v>85</v>
      </c>
    </row>
    <row r="70" spans="1:11" ht="18.75" x14ac:dyDescent="0.25">
      <c r="A70" s="18">
        <v>14</v>
      </c>
      <c r="B70" s="21" t="s">
        <v>23</v>
      </c>
      <c r="C70" s="21">
        <v>43556</v>
      </c>
      <c r="D70" s="1">
        <v>960</v>
      </c>
      <c r="E70" s="1">
        <f>960*42</f>
        <v>40320</v>
      </c>
      <c r="F70" s="18"/>
      <c r="G70" s="18"/>
      <c r="H70" s="1" t="s">
        <v>5</v>
      </c>
      <c r="I70" s="1" t="s">
        <v>87</v>
      </c>
    </row>
    <row r="71" spans="1:11" ht="18.75" x14ac:dyDescent="0.25">
      <c r="A71" s="19"/>
      <c r="B71" s="22"/>
      <c r="C71" s="22"/>
      <c r="D71" s="1">
        <v>792</v>
      </c>
      <c r="E71" s="1">
        <f>792*42</f>
        <v>33264</v>
      </c>
      <c r="F71" s="20"/>
      <c r="G71" s="20"/>
      <c r="H71" s="1" t="s">
        <v>5</v>
      </c>
      <c r="I71" s="1" t="s">
        <v>88</v>
      </c>
    </row>
    <row r="72" spans="1:11" ht="18.75" x14ac:dyDescent="0.25">
      <c r="A72" s="19"/>
      <c r="B72" s="21" t="s">
        <v>86</v>
      </c>
      <c r="C72" s="21">
        <v>43559</v>
      </c>
      <c r="D72" s="1">
        <v>960</v>
      </c>
      <c r="E72" s="1">
        <f t="shared" ref="E72:E77" si="4">960*42</f>
        <v>40320</v>
      </c>
      <c r="F72" s="18"/>
      <c r="G72" s="18"/>
      <c r="H72" s="1" t="s">
        <v>5</v>
      </c>
      <c r="I72" s="1" t="s">
        <v>89</v>
      </c>
    </row>
    <row r="73" spans="1:11" ht="18.75" x14ac:dyDescent="0.25">
      <c r="A73" s="19"/>
      <c r="B73" s="22"/>
      <c r="C73" s="22"/>
      <c r="D73" s="1">
        <v>960</v>
      </c>
      <c r="E73" s="1">
        <f t="shared" si="4"/>
        <v>40320</v>
      </c>
      <c r="F73" s="20"/>
      <c r="G73" s="20"/>
      <c r="H73" s="1" t="s">
        <v>5</v>
      </c>
      <c r="I73" s="1" t="s">
        <v>90</v>
      </c>
    </row>
    <row r="74" spans="1:11" ht="18.75" x14ac:dyDescent="0.25">
      <c r="A74" s="19"/>
      <c r="B74" s="6" t="s">
        <v>12</v>
      </c>
      <c r="C74" s="6">
        <v>43560</v>
      </c>
      <c r="D74" s="1">
        <v>960</v>
      </c>
      <c r="E74" s="1">
        <f t="shared" si="4"/>
        <v>40320</v>
      </c>
      <c r="F74" s="5">
        <v>73</v>
      </c>
      <c r="G74" s="1">
        <f>73*50</f>
        <v>3650</v>
      </c>
      <c r="H74" s="1" t="s">
        <v>5</v>
      </c>
      <c r="I74" s="1" t="s">
        <v>91</v>
      </c>
    </row>
    <row r="75" spans="1:11" ht="18.75" x14ac:dyDescent="0.25">
      <c r="A75" s="18">
        <v>15</v>
      </c>
      <c r="B75" s="21" t="s">
        <v>23</v>
      </c>
      <c r="C75" s="21">
        <v>43563</v>
      </c>
      <c r="D75" s="1">
        <v>960</v>
      </c>
      <c r="E75" s="1">
        <f t="shared" si="4"/>
        <v>40320</v>
      </c>
      <c r="F75" s="18"/>
      <c r="G75" s="18"/>
      <c r="H75" s="1" t="s">
        <v>5</v>
      </c>
      <c r="I75" s="1" t="s">
        <v>92</v>
      </c>
    </row>
    <row r="76" spans="1:11" ht="18.75" x14ac:dyDescent="0.25">
      <c r="A76" s="19"/>
      <c r="B76" s="22"/>
      <c r="C76" s="22"/>
      <c r="D76" s="1">
        <v>960</v>
      </c>
      <c r="E76" s="1">
        <f t="shared" si="4"/>
        <v>40320</v>
      </c>
      <c r="F76" s="20"/>
      <c r="G76" s="20"/>
      <c r="H76" s="1" t="s">
        <v>5</v>
      </c>
      <c r="I76" s="1" t="s">
        <v>93</v>
      </c>
    </row>
    <row r="77" spans="1:11" ht="18.75" x14ac:dyDescent="0.25">
      <c r="A77" s="19"/>
      <c r="B77" s="21" t="s">
        <v>29</v>
      </c>
      <c r="C77" s="21">
        <v>43564</v>
      </c>
      <c r="D77" s="1">
        <v>960</v>
      </c>
      <c r="E77" s="1">
        <f t="shared" si="4"/>
        <v>40320</v>
      </c>
      <c r="F77" s="18">
        <v>51</v>
      </c>
      <c r="G77" s="18">
        <f>51*50</f>
        <v>2550</v>
      </c>
      <c r="H77" s="1" t="s">
        <v>5</v>
      </c>
      <c r="I77" s="1" t="s">
        <v>94</v>
      </c>
    </row>
    <row r="78" spans="1:11" ht="16.5" customHeight="1" x14ac:dyDescent="0.25">
      <c r="A78" s="19"/>
      <c r="B78" s="22"/>
      <c r="C78" s="22"/>
      <c r="D78" s="1">
        <v>936</v>
      </c>
      <c r="E78" s="1">
        <f>936*42</f>
        <v>39312</v>
      </c>
      <c r="F78" s="20"/>
      <c r="G78" s="20"/>
      <c r="H78" s="1" t="s">
        <v>5</v>
      </c>
      <c r="I78" s="1" t="s">
        <v>95</v>
      </c>
    </row>
    <row r="79" spans="1:11" ht="18.75" x14ac:dyDescent="0.25">
      <c r="A79" s="20"/>
      <c r="B79" s="7" t="s">
        <v>12</v>
      </c>
      <c r="C79" s="6">
        <v>43567</v>
      </c>
      <c r="D79" s="1">
        <v>960</v>
      </c>
      <c r="E79" s="1">
        <f>960*42</f>
        <v>40320</v>
      </c>
      <c r="F79" s="4">
        <v>17</v>
      </c>
      <c r="G79" s="1">
        <f>17*50</f>
        <v>850</v>
      </c>
      <c r="H79" s="1" t="s">
        <v>5</v>
      </c>
      <c r="I79" s="1" t="s">
        <v>96</v>
      </c>
    </row>
    <row r="80" spans="1:11" ht="18.75" x14ac:dyDescent="0.25">
      <c r="A80" s="18">
        <v>16</v>
      </c>
      <c r="B80" s="21" t="s">
        <v>65</v>
      </c>
      <c r="C80" s="21">
        <v>43570</v>
      </c>
      <c r="D80" s="1">
        <v>960</v>
      </c>
      <c r="E80" s="1">
        <f>960*42</f>
        <v>40320</v>
      </c>
      <c r="F80" s="18">
        <v>12</v>
      </c>
      <c r="G80" s="18">
        <f>12*50</f>
        <v>600</v>
      </c>
      <c r="H80" s="1" t="s">
        <v>5</v>
      </c>
      <c r="I80" s="1" t="s">
        <v>97</v>
      </c>
    </row>
    <row r="81" spans="1:9" ht="18.75" x14ac:dyDescent="0.25">
      <c r="A81" s="19"/>
      <c r="B81" s="22"/>
      <c r="C81" s="22"/>
      <c r="D81" s="1">
        <v>960</v>
      </c>
      <c r="E81" s="1">
        <f>960*42</f>
        <v>40320</v>
      </c>
      <c r="F81" s="20"/>
      <c r="G81" s="20"/>
      <c r="H81" s="1" t="s">
        <v>5</v>
      </c>
      <c r="I81" s="1" t="s">
        <v>98</v>
      </c>
    </row>
    <row r="82" spans="1:9" ht="18.75" x14ac:dyDescent="0.25">
      <c r="A82" s="19"/>
      <c r="B82" s="21" t="s">
        <v>60</v>
      </c>
      <c r="C82" s="21">
        <v>43571</v>
      </c>
      <c r="D82" s="1">
        <v>960</v>
      </c>
      <c r="E82" s="1">
        <f>960*42</f>
        <v>40320</v>
      </c>
      <c r="F82" s="18">
        <v>46</v>
      </c>
      <c r="G82" s="18">
        <f>46*50</f>
        <v>2300</v>
      </c>
      <c r="H82" s="1" t="s">
        <v>5</v>
      </c>
      <c r="I82" s="1" t="s">
        <v>99</v>
      </c>
    </row>
    <row r="83" spans="1:9" ht="18.75" x14ac:dyDescent="0.25">
      <c r="A83" s="19"/>
      <c r="B83" s="22"/>
      <c r="C83" s="22"/>
      <c r="D83" s="1">
        <v>936</v>
      </c>
      <c r="E83" s="1">
        <f>936*42</f>
        <v>39312</v>
      </c>
      <c r="F83" s="20"/>
      <c r="G83" s="20"/>
      <c r="H83" s="1" t="s">
        <v>5</v>
      </c>
      <c r="I83" s="1" t="s">
        <v>100</v>
      </c>
    </row>
    <row r="84" spans="1:9" ht="18.75" x14ac:dyDescent="0.25">
      <c r="A84" s="19"/>
      <c r="B84" s="6" t="s">
        <v>11</v>
      </c>
      <c r="C84" s="6">
        <v>43573</v>
      </c>
      <c r="D84" s="1">
        <v>960</v>
      </c>
      <c r="E84" s="1">
        <f>960*42</f>
        <v>40320</v>
      </c>
      <c r="F84" s="5"/>
      <c r="G84" s="5"/>
      <c r="H84" s="1" t="s">
        <v>5</v>
      </c>
      <c r="I84" s="1" t="s">
        <v>101</v>
      </c>
    </row>
    <row r="85" spans="1:9" ht="18.75" x14ac:dyDescent="0.25">
      <c r="A85" s="18">
        <v>17</v>
      </c>
      <c r="B85" s="21" t="s">
        <v>65</v>
      </c>
      <c r="C85" s="21">
        <v>43577</v>
      </c>
      <c r="D85" s="1">
        <v>960</v>
      </c>
      <c r="E85" s="1">
        <f>960*42</f>
        <v>40320</v>
      </c>
      <c r="F85" s="18"/>
      <c r="G85" s="18"/>
      <c r="H85" s="1" t="s">
        <v>5</v>
      </c>
      <c r="I85" s="1" t="s">
        <v>102</v>
      </c>
    </row>
    <row r="86" spans="1:9" ht="18.75" x14ac:dyDescent="0.25">
      <c r="A86" s="19"/>
      <c r="B86" s="22"/>
      <c r="C86" s="22"/>
      <c r="D86" s="1">
        <v>960</v>
      </c>
      <c r="E86" s="1">
        <f>960*42</f>
        <v>40320</v>
      </c>
      <c r="F86" s="20"/>
      <c r="G86" s="20"/>
      <c r="H86" s="1" t="s">
        <v>5</v>
      </c>
      <c r="I86" s="1" t="s">
        <v>103</v>
      </c>
    </row>
    <row r="87" spans="1:9" ht="18.75" x14ac:dyDescent="0.25">
      <c r="A87" s="19"/>
      <c r="B87" s="21" t="s">
        <v>60</v>
      </c>
      <c r="C87" s="21">
        <v>43578</v>
      </c>
      <c r="D87" s="1">
        <v>960</v>
      </c>
      <c r="E87" s="1">
        <f>960*42</f>
        <v>40320</v>
      </c>
      <c r="F87" s="18">
        <v>42</v>
      </c>
      <c r="G87" s="18">
        <f>42*50</f>
        <v>2100</v>
      </c>
      <c r="H87" s="1" t="s">
        <v>5</v>
      </c>
      <c r="I87" s="1" t="s">
        <v>104</v>
      </c>
    </row>
    <row r="88" spans="1:9" ht="18.75" x14ac:dyDescent="0.25">
      <c r="A88" s="19"/>
      <c r="B88" s="22"/>
      <c r="C88" s="22"/>
      <c r="D88" s="1">
        <v>768</v>
      </c>
      <c r="E88" s="1">
        <f>768*42</f>
        <v>32256</v>
      </c>
      <c r="F88" s="20"/>
      <c r="G88" s="20"/>
      <c r="H88" s="1" t="s">
        <v>5</v>
      </c>
      <c r="I88" s="1" t="s">
        <v>105</v>
      </c>
    </row>
    <row r="89" spans="1:9" ht="18.75" x14ac:dyDescent="0.25">
      <c r="A89" s="20"/>
      <c r="B89" s="13" t="s">
        <v>66</v>
      </c>
      <c r="C89" s="12">
        <v>43579</v>
      </c>
      <c r="D89" s="1">
        <v>960</v>
      </c>
      <c r="E89" s="1">
        <f>960*42</f>
        <v>40320</v>
      </c>
      <c r="F89" s="4">
        <v>33</v>
      </c>
      <c r="G89" s="1">
        <f>33*50</f>
        <v>1650</v>
      </c>
      <c r="H89" s="1" t="s">
        <v>5</v>
      </c>
      <c r="I89" s="1" t="s">
        <v>106</v>
      </c>
    </row>
    <row r="90" spans="1:9" ht="18.75" x14ac:dyDescent="0.25">
      <c r="A90" s="18">
        <v>18</v>
      </c>
      <c r="B90" s="21" t="s">
        <v>65</v>
      </c>
      <c r="C90" s="21">
        <v>43584</v>
      </c>
      <c r="D90" s="1">
        <v>960</v>
      </c>
      <c r="E90" s="1">
        <f>960*42</f>
        <v>40320</v>
      </c>
      <c r="F90" s="18"/>
      <c r="G90" s="18"/>
      <c r="H90" s="1" t="s">
        <v>5</v>
      </c>
      <c r="I90" s="1" t="s">
        <v>107</v>
      </c>
    </row>
    <row r="91" spans="1:9" ht="18.75" x14ac:dyDescent="0.25">
      <c r="A91" s="19"/>
      <c r="B91" s="22"/>
      <c r="C91" s="22"/>
      <c r="D91" s="1">
        <v>960</v>
      </c>
      <c r="E91" s="1">
        <f>960*42</f>
        <v>40320</v>
      </c>
      <c r="F91" s="20"/>
      <c r="G91" s="20"/>
      <c r="H91" s="1" t="s">
        <v>5</v>
      </c>
      <c r="I91" s="1" t="s">
        <v>108</v>
      </c>
    </row>
    <row r="92" spans="1:9" ht="18.75" x14ac:dyDescent="0.25">
      <c r="A92" s="19"/>
      <c r="B92" s="21" t="s">
        <v>60</v>
      </c>
      <c r="C92" s="21">
        <v>43585</v>
      </c>
      <c r="D92" s="1">
        <v>864</v>
      </c>
      <c r="E92" s="1">
        <f>864*42</f>
        <v>36288</v>
      </c>
      <c r="F92" s="18">
        <v>46</v>
      </c>
      <c r="G92" s="18">
        <f>46*50</f>
        <v>2300</v>
      </c>
      <c r="H92" s="1" t="s">
        <v>5</v>
      </c>
      <c r="I92" s="1" t="s">
        <v>109</v>
      </c>
    </row>
    <row r="93" spans="1:9" ht="18.75" x14ac:dyDescent="0.25">
      <c r="A93" s="19"/>
      <c r="B93" s="22"/>
      <c r="C93" s="22"/>
      <c r="D93" s="1">
        <v>960</v>
      </c>
      <c r="E93" s="1">
        <f>960*42</f>
        <v>40320</v>
      </c>
      <c r="F93" s="20"/>
      <c r="G93" s="20"/>
      <c r="H93" s="1" t="s">
        <v>5</v>
      </c>
      <c r="I93" s="1" t="s">
        <v>110</v>
      </c>
    </row>
    <row r="94" spans="1:9" ht="18.75" x14ac:dyDescent="0.25">
      <c r="A94" s="18">
        <v>19</v>
      </c>
      <c r="B94" s="21" t="s">
        <v>23</v>
      </c>
      <c r="C94" s="21">
        <v>43591</v>
      </c>
      <c r="D94" s="1">
        <v>960</v>
      </c>
      <c r="E94" s="1">
        <f>960*42</f>
        <v>40320</v>
      </c>
      <c r="F94" s="18"/>
      <c r="G94" s="18"/>
      <c r="H94" s="1" t="s">
        <v>5</v>
      </c>
      <c r="I94" s="1" t="s">
        <v>112</v>
      </c>
    </row>
    <row r="95" spans="1:9" ht="18.75" x14ac:dyDescent="0.25">
      <c r="A95" s="19"/>
      <c r="B95" s="22"/>
      <c r="C95" s="22"/>
      <c r="D95" s="1">
        <v>960</v>
      </c>
      <c r="E95" s="1">
        <f>960*42</f>
        <v>40320</v>
      </c>
      <c r="F95" s="20"/>
      <c r="G95" s="20"/>
      <c r="H95" s="1" t="s">
        <v>5</v>
      </c>
      <c r="I95" s="1" t="s">
        <v>113</v>
      </c>
    </row>
    <row r="96" spans="1:9" ht="18.75" x14ac:dyDescent="0.25">
      <c r="A96" s="19"/>
      <c r="B96" s="21" t="s">
        <v>60</v>
      </c>
      <c r="C96" s="21">
        <v>43592</v>
      </c>
      <c r="D96" s="1">
        <v>960</v>
      </c>
      <c r="E96" s="1">
        <f>960*42</f>
        <v>40320</v>
      </c>
      <c r="F96" s="18">
        <v>51</v>
      </c>
      <c r="G96" s="18">
        <f>51*50</f>
        <v>2550</v>
      </c>
      <c r="H96" s="1" t="s">
        <v>5</v>
      </c>
      <c r="I96" s="1" t="s">
        <v>114</v>
      </c>
    </row>
    <row r="97" spans="1:9" ht="18.75" x14ac:dyDescent="0.25">
      <c r="A97" s="19"/>
      <c r="B97" s="22"/>
      <c r="C97" s="22"/>
      <c r="D97" s="1">
        <v>960</v>
      </c>
      <c r="E97" s="1">
        <f>960*42</f>
        <v>40320</v>
      </c>
      <c r="F97" s="20"/>
      <c r="G97" s="20"/>
      <c r="H97" s="1" t="s">
        <v>5</v>
      </c>
      <c r="I97" s="1" t="s">
        <v>115</v>
      </c>
    </row>
    <row r="98" spans="1:9" ht="18.75" x14ac:dyDescent="0.25">
      <c r="A98" s="19"/>
      <c r="B98" s="6" t="s">
        <v>111</v>
      </c>
      <c r="C98" s="6">
        <v>43595</v>
      </c>
      <c r="D98" s="5">
        <v>960</v>
      </c>
      <c r="E98" s="5">
        <v>40320</v>
      </c>
      <c r="F98" s="5">
        <v>21</v>
      </c>
      <c r="G98" s="1">
        <f>21*50</f>
        <v>1050</v>
      </c>
      <c r="H98" s="1" t="s">
        <v>5</v>
      </c>
      <c r="I98" s="1" t="s">
        <v>116</v>
      </c>
    </row>
    <row r="99" spans="1:9" ht="18.75" x14ac:dyDescent="0.25">
      <c r="A99" s="18">
        <v>20</v>
      </c>
      <c r="B99" s="21" t="s">
        <v>23</v>
      </c>
      <c r="C99" s="21">
        <v>43598</v>
      </c>
      <c r="D99" s="5">
        <v>960</v>
      </c>
      <c r="E99" s="5">
        <v>40320</v>
      </c>
      <c r="F99" s="5"/>
      <c r="G99" s="5"/>
      <c r="H99" s="1" t="s">
        <v>5</v>
      </c>
      <c r="I99" s="1" t="s">
        <v>117</v>
      </c>
    </row>
    <row r="100" spans="1:9" ht="18.75" x14ac:dyDescent="0.25">
      <c r="A100" s="19"/>
      <c r="B100" s="22"/>
      <c r="C100" s="22"/>
      <c r="D100" s="5">
        <v>528</v>
      </c>
      <c r="E100" s="1">
        <f>528*42</f>
        <v>22176</v>
      </c>
      <c r="F100" s="5"/>
      <c r="G100" s="5"/>
      <c r="H100" s="1" t="s">
        <v>5</v>
      </c>
      <c r="I100" s="1" t="s">
        <v>118</v>
      </c>
    </row>
    <row r="101" spans="1:9" ht="18.75" x14ac:dyDescent="0.25">
      <c r="A101" s="19"/>
      <c r="B101" s="21" t="s">
        <v>60</v>
      </c>
      <c r="C101" s="21">
        <v>43602</v>
      </c>
      <c r="D101" s="5">
        <v>960</v>
      </c>
      <c r="E101" s="5">
        <f>960*42</f>
        <v>40320</v>
      </c>
      <c r="F101" s="18">
        <v>40</v>
      </c>
      <c r="G101" s="18">
        <f>40*50</f>
        <v>2000</v>
      </c>
      <c r="H101" s="1" t="s">
        <v>5</v>
      </c>
      <c r="I101" s="1" t="s">
        <v>119</v>
      </c>
    </row>
    <row r="102" spans="1:9" ht="18.75" x14ac:dyDescent="0.25">
      <c r="A102" s="20"/>
      <c r="B102" s="22"/>
      <c r="C102" s="22"/>
      <c r="D102" s="5">
        <v>960</v>
      </c>
      <c r="E102" s="5">
        <f>960*42</f>
        <v>40320</v>
      </c>
      <c r="F102" s="20"/>
      <c r="G102" s="20"/>
      <c r="H102" s="1" t="s">
        <v>5</v>
      </c>
      <c r="I102" s="1" t="s">
        <v>120</v>
      </c>
    </row>
    <row r="103" spans="1:9" ht="18.75" x14ac:dyDescent="0.25">
      <c r="A103" s="18">
        <v>21</v>
      </c>
      <c r="B103" s="21" t="s">
        <v>23</v>
      </c>
      <c r="C103" s="21">
        <v>43605</v>
      </c>
      <c r="D103" s="1">
        <v>960</v>
      </c>
      <c r="E103" s="5">
        <f>960*42</f>
        <v>40320</v>
      </c>
      <c r="F103" s="18"/>
      <c r="G103" s="18"/>
      <c r="H103" s="1" t="s">
        <v>5</v>
      </c>
      <c r="I103" s="1" t="s">
        <v>121</v>
      </c>
    </row>
    <row r="104" spans="1:9" ht="18.75" x14ac:dyDescent="0.25">
      <c r="A104" s="19"/>
      <c r="B104" s="22"/>
      <c r="C104" s="22"/>
      <c r="D104" s="1">
        <v>720</v>
      </c>
      <c r="E104" s="5">
        <f>720*42</f>
        <v>30240</v>
      </c>
      <c r="F104" s="20"/>
      <c r="G104" s="20"/>
      <c r="H104" s="1" t="s">
        <v>5</v>
      </c>
      <c r="I104" s="1" t="s">
        <v>122</v>
      </c>
    </row>
    <row r="105" spans="1:9" ht="18.75" x14ac:dyDescent="0.25">
      <c r="A105" s="19"/>
      <c r="B105" s="21" t="s">
        <v>29</v>
      </c>
      <c r="C105" s="21">
        <v>43606</v>
      </c>
      <c r="D105" s="1">
        <v>960</v>
      </c>
      <c r="E105" s="5">
        <f>960*42</f>
        <v>40320</v>
      </c>
      <c r="F105" s="18">
        <v>45</v>
      </c>
      <c r="G105" s="18">
        <f>45*50</f>
        <v>2250</v>
      </c>
      <c r="H105" s="1" t="s">
        <v>5</v>
      </c>
      <c r="I105" s="1" t="s">
        <v>123</v>
      </c>
    </row>
    <row r="106" spans="1:9" ht="18.75" x14ac:dyDescent="0.25">
      <c r="A106" s="19"/>
      <c r="B106" s="22"/>
      <c r="C106" s="22"/>
      <c r="D106" s="1">
        <v>960</v>
      </c>
      <c r="E106" s="5">
        <f>960*42</f>
        <v>40320</v>
      </c>
      <c r="F106" s="20"/>
      <c r="G106" s="20"/>
      <c r="H106" s="1" t="s">
        <v>5</v>
      </c>
      <c r="I106" s="1" t="s">
        <v>124</v>
      </c>
    </row>
    <row r="107" spans="1:9" ht="18.75" x14ac:dyDescent="0.25">
      <c r="A107" s="19"/>
      <c r="B107" s="6" t="s">
        <v>12</v>
      </c>
      <c r="C107" s="6">
        <v>43609</v>
      </c>
      <c r="D107" s="1">
        <v>960</v>
      </c>
      <c r="E107" s="5">
        <f>960*42</f>
        <v>40320</v>
      </c>
      <c r="F107" s="5">
        <v>41</v>
      </c>
      <c r="G107" s="1">
        <f>41*50</f>
        <v>2050</v>
      </c>
      <c r="H107" s="1" t="s">
        <v>5</v>
      </c>
      <c r="I107" s="1" t="s">
        <v>125</v>
      </c>
    </row>
    <row r="108" spans="1:9" ht="18.75" x14ac:dyDescent="0.25">
      <c r="A108" s="18">
        <v>22</v>
      </c>
      <c r="B108" s="21" t="s">
        <v>65</v>
      </c>
      <c r="C108" s="21">
        <v>43612</v>
      </c>
      <c r="D108" s="1">
        <v>960</v>
      </c>
      <c r="E108" s="5">
        <f>960*42</f>
        <v>40320</v>
      </c>
      <c r="F108" s="18"/>
      <c r="G108" s="18"/>
      <c r="H108" s="1" t="s">
        <v>5</v>
      </c>
      <c r="I108" s="1" t="s">
        <v>126</v>
      </c>
    </row>
    <row r="109" spans="1:9" ht="15" customHeight="1" x14ac:dyDescent="0.25">
      <c r="A109" s="19"/>
      <c r="B109" s="22"/>
      <c r="C109" s="22"/>
      <c r="D109" s="1">
        <v>906</v>
      </c>
      <c r="E109" s="5">
        <f>906*42</f>
        <v>38052</v>
      </c>
      <c r="F109" s="20"/>
      <c r="G109" s="20"/>
      <c r="H109" s="1" t="s">
        <v>5</v>
      </c>
      <c r="I109" s="1" t="s">
        <v>127</v>
      </c>
    </row>
    <row r="110" spans="1:9" ht="15" customHeight="1" x14ac:dyDescent="0.25">
      <c r="A110" s="19"/>
      <c r="B110" s="6" t="s">
        <v>60</v>
      </c>
      <c r="C110" s="6">
        <v>43613</v>
      </c>
      <c r="D110" s="5">
        <v>960</v>
      </c>
      <c r="E110" s="5">
        <f>960*42</f>
        <v>40320</v>
      </c>
      <c r="F110" s="5">
        <v>63</v>
      </c>
      <c r="G110" s="5">
        <f>63*50</f>
        <v>3150</v>
      </c>
      <c r="H110" s="5" t="s">
        <v>5</v>
      </c>
      <c r="I110" s="5" t="s">
        <v>128</v>
      </c>
    </row>
    <row r="111" spans="1:9" ht="18.75" customHeight="1" x14ac:dyDescent="0.25">
      <c r="A111" s="19"/>
      <c r="B111" s="6" t="s">
        <v>12</v>
      </c>
      <c r="C111" s="6">
        <v>43616</v>
      </c>
      <c r="D111" s="5">
        <v>960</v>
      </c>
      <c r="E111" s="5">
        <f>960*42</f>
        <v>40320</v>
      </c>
      <c r="F111" s="5"/>
      <c r="G111" s="5"/>
      <c r="H111" s="5" t="s">
        <v>5</v>
      </c>
      <c r="I111" s="5" t="s">
        <v>129</v>
      </c>
    </row>
    <row r="112" spans="1:9" ht="18.75" x14ac:dyDescent="0.25">
      <c r="A112" s="18">
        <v>23</v>
      </c>
      <c r="B112" s="21" t="s">
        <v>23</v>
      </c>
      <c r="C112" s="21">
        <v>43619</v>
      </c>
      <c r="D112" s="1">
        <v>960</v>
      </c>
      <c r="E112" s="5">
        <f>960*42</f>
        <v>40320</v>
      </c>
      <c r="F112" s="18"/>
      <c r="G112" s="18"/>
      <c r="H112" s="1" t="s">
        <v>5</v>
      </c>
      <c r="I112" s="1" t="s">
        <v>130</v>
      </c>
    </row>
    <row r="113" spans="1:9" ht="18.75" x14ac:dyDescent="0.25">
      <c r="A113" s="19"/>
      <c r="B113" s="22"/>
      <c r="C113" s="22"/>
      <c r="D113" s="1">
        <v>480</v>
      </c>
      <c r="E113" s="5">
        <f>480*42</f>
        <v>20160</v>
      </c>
      <c r="F113" s="20"/>
      <c r="G113" s="20"/>
      <c r="H113" s="1" t="s">
        <v>5</v>
      </c>
      <c r="I113" s="1" t="s">
        <v>131</v>
      </c>
    </row>
    <row r="114" spans="1:9" ht="18.75" x14ac:dyDescent="0.25">
      <c r="A114" s="19"/>
      <c r="B114" s="21" t="s">
        <v>60</v>
      </c>
      <c r="C114" s="21">
        <v>43620</v>
      </c>
      <c r="D114" s="1">
        <v>954</v>
      </c>
      <c r="E114" s="5">
        <f>954*42</f>
        <v>40068</v>
      </c>
      <c r="F114" s="18">
        <v>50</v>
      </c>
      <c r="G114" s="18">
        <f>50*50</f>
        <v>2500</v>
      </c>
      <c r="H114" s="1" t="s">
        <v>5</v>
      </c>
      <c r="I114" s="1" t="s">
        <v>132</v>
      </c>
    </row>
    <row r="115" spans="1:9" ht="18.75" x14ac:dyDescent="0.25">
      <c r="A115" s="19"/>
      <c r="B115" s="22"/>
      <c r="C115" s="22"/>
      <c r="D115" s="1">
        <v>600</v>
      </c>
      <c r="E115" s="5">
        <f>600*42</f>
        <v>25200</v>
      </c>
      <c r="F115" s="19"/>
      <c r="G115" s="20"/>
      <c r="H115" s="1" t="s">
        <v>5</v>
      </c>
      <c r="I115" s="1"/>
    </row>
    <row r="116" spans="1:9" ht="18.75" x14ac:dyDescent="0.25">
      <c r="A116" s="19"/>
      <c r="B116" s="7" t="s">
        <v>111</v>
      </c>
      <c r="C116" s="7">
        <v>43623</v>
      </c>
      <c r="D116" s="5">
        <v>960</v>
      </c>
      <c r="E116" s="5">
        <f>960*42</f>
        <v>40320</v>
      </c>
      <c r="F116" s="5"/>
      <c r="G116" s="5"/>
      <c r="H116" s="1" t="s">
        <v>5</v>
      </c>
      <c r="I116" s="1" t="s">
        <v>133</v>
      </c>
    </row>
    <row r="117" spans="1:9" ht="18.75" x14ac:dyDescent="0.25">
      <c r="A117" s="18">
        <v>24</v>
      </c>
      <c r="B117" s="21" t="s">
        <v>65</v>
      </c>
      <c r="C117" s="21">
        <v>43626</v>
      </c>
      <c r="D117" s="1">
        <v>960</v>
      </c>
      <c r="E117" s="5">
        <f>960*42</f>
        <v>40320</v>
      </c>
      <c r="F117" s="18"/>
      <c r="G117" s="18"/>
      <c r="H117" s="1" t="s">
        <v>5</v>
      </c>
      <c r="I117" s="1" t="s">
        <v>134</v>
      </c>
    </row>
    <row r="118" spans="1:9" ht="18.75" x14ac:dyDescent="0.25">
      <c r="A118" s="19"/>
      <c r="B118" s="22"/>
      <c r="C118" s="22"/>
      <c r="D118" s="1">
        <v>576</v>
      </c>
      <c r="E118" s="5">
        <f>576*42</f>
        <v>24192</v>
      </c>
      <c r="F118" s="20"/>
      <c r="G118" s="20"/>
      <c r="H118" s="1" t="s">
        <v>5</v>
      </c>
      <c r="I118" s="1"/>
    </row>
    <row r="119" spans="1:9" ht="18.75" x14ac:dyDescent="0.25">
      <c r="A119" s="19"/>
      <c r="B119" s="21" t="s">
        <v>29</v>
      </c>
      <c r="C119" s="21">
        <v>43627</v>
      </c>
      <c r="D119" s="1">
        <v>960</v>
      </c>
      <c r="E119" s="5">
        <f>960*42</f>
        <v>40320</v>
      </c>
      <c r="F119" s="18">
        <v>53</v>
      </c>
      <c r="G119" s="18">
        <f>53*50</f>
        <v>2650</v>
      </c>
      <c r="H119" s="1" t="s">
        <v>5</v>
      </c>
      <c r="I119" s="1" t="s">
        <v>135</v>
      </c>
    </row>
    <row r="120" spans="1:9" ht="18.75" x14ac:dyDescent="0.25">
      <c r="A120" s="19"/>
      <c r="B120" s="22"/>
      <c r="C120" s="22"/>
      <c r="D120" s="1">
        <v>480</v>
      </c>
      <c r="E120" s="5">
        <f>480*42</f>
        <v>20160</v>
      </c>
      <c r="F120" s="20"/>
      <c r="G120" s="20"/>
      <c r="H120" s="1" t="s">
        <v>5</v>
      </c>
      <c r="I120" s="1"/>
    </row>
    <row r="121" spans="1:9" ht="18.75" x14ac:dyDescent="0.25">
      <c r="A121" s="18">
        <v>25</v>
      </c>
      <c r="B121" s="21" t="s">
        <v>23</v>
      </c>
      <c r="C121" s="21">
        <v>43633</v>
      </c>
      <c r="D121" s="1">
        <v>960</v>
      </c>
      <c r="E121" s="5">
        <f>960*42</f>
        <v>40320</v>
      </c>
      <c r="F121" s="18"/>
      <c r="G121" s="18"/>
      <c r="H121" s="1" t="s">
        <v>5</v>
      </c>
      <c r="I121" s="1" t="s">
        <v>136</v>
      </c>
    </row>
    <row r="122" spans="1:9" ht="18.75" x14ac:dyDescent="0.25">
      <c r="A122" s="19"/>
      <c r="B122" s="22"/>
      <c r="C122" s="22"/>
      <c r="D122" s="1">
        <v>480</v>
      </c>
      <c r="E122" s="5">
        <f>480*42</f>
        <v>20160</v>
      </c>
      <c r="F122" s="20"/>
      <c r="G122" s="20"/>
      <c r="H122" s="1" t="s">
        <v>5</v>
      </c>
      <c r="I122" s="1" t="s">
        <v>137</v>
      </c>
    </row>
    <row r="123" spans="1:9" ht="18.75" x14ac:dyDescent="0.25">
      <c r="A123" s="19"/>
      <c r="B123" s="21" t="s">
        <v>29</v>
      </c>
      <c r="C123" s="21">
        <v>43634</v>
      </c>
      <c r="D123" s="1">
        <v>960</v>
      </c>
      <c r="E123" s="5">
        <f>960*42</f>
        <v>40320</v>
      </c>
      <c r="F123" s="18">
        <v>94</v>
      </c>
      <c r="G123" s="18">
        <f>94*50</f>
        <v>4700</v>
      </c>
      <c r="H123" s="1" t="s">
        <v>5</v>
      </c>
      <c r="I123" s="1" t="s">
        <v>138</v>
      </c>
    </row>
    <row r="124" spans="1:9" ht="18.75" x14ac:dyDescent="0.25">
      <c r="A124" s="19"/>
      <c r="B124" s="22"/>
      <c r="C124" s="22"/>
      <c r="D124" s="1">
        <v>504</v>
      </c>
      <c r="E124" s="5">
        <f>504*42</f>
        <v>21168</v>
      </c>
      <c r="F124" s="20"/>
      <c r="G124" s="20"/>
      <c r="H124" s="1" t="s">
        <v>5</v>
      </c>
      <c r="I124" s="1" t="s">
        <v>139</v>
      </c>
    </row>
    <row r="125" spans="1:9" ht="18.75" x14ac:dyDescent="0.25">
      <c r="A125" s="18">
        <v>26</v>
      </c>
      <c r="B125" s="21" t="s">
        <v>23</v>
      </c>
      <c r="C125" s="21">
        <v>43640</v>
      </c>
      <c r="D125" s="1">
        <v>864</v>
      </c>
      <c r="E125" s="5">
        <f>864*42</f>
        <v>36288</v>
      </c>
      <c r="F125" s="18">
        <v>58</v>
      </c>
      <c r="G125" s="18">
        <f>58*50</f>
        <v>2900</v>
      </c>
      <c r="H125" s="1" t="s">
        <v>5</v>
      </c>
      <c r="I125" s="1" t="s">
        <v>140</v>
      </c>
    </row>
    <row r="126" spans="1:9" ht="18.75" x14ac:dyDescent="0.25">
      <c r="A126" s="19"/>
      <c r="B126" s="22"/>
      <c r="C126" s="22"/>
      <c r="D126" s="1">
        <v>864</v>
      </c>
      <c r="E126" s="5">
        <f>864*42</f>
        <v>36288</v>
      </c>
      <c r="F126" s="20"/>
      <c r="G126" s="20"/>
      <c r="H126" s="1" t="s">
        <v>5</v>
      </c>
      <c r="I126" s="1" t="s">
        <v>141</v>
      </c>
    </row>
    <row r="127" spans="1:9" ht="18.75" customHeight="1" x14ac:dyDescent="0.25">
      <c r="A127" s="19"/>
      <c r="B127" s="6" t="s">
        <v>60</v>
      </c>
      <c r="C127" s="6">
        <v>43641</v>
      </c>
      <c r="D127" s="5">
        <v>960</v>
      </c>
      <c r="E127" s="5">
        <f>960*42</f>
        <v>40320</v>
      </c>
      <c r="F127" s="5">
        <v>55</v>
      </c>
      <c r="G127" s="5">
        <f>55*50</f>
        <v>2750</v>
      </c>
      <c r="H127" s="5" t="s">
        <v>5</v>
      </c>
      <c r="I127" s="5" t="s">
        <v>142</v>
      </c>
    </row>
    <row r="128" spans="1:9" ht="18.75" x14ac:dyDescent="0.25">
      <c r="A128" s="18">
        <v>27</v>
      </c>
      <c r="B128" s="25" t="s">
        <v>23</v>
      </c>
      <c r="C128" s="21">
        <v>43647</v>
      </c>
      <c r="D128" s="1">
        <v>864</v>
      </c>
      <c r="E128" s="1">
        <f>864*42</f>
        <v>36288</v>
      </c>
      <c r="F128" s="18"/>
      <c r="G128" s="18"/>
      <c r="H128" s="1" t="s">
        <v>5</v>
      </c>
      <c r="I128" s="1" t="s">
        <v>143</v>
      </c>
    </row>
    <row r="129" spans="1:9" ht="18.75" x14ac:dyDescent="0.25">
      <c r="A129" s="19"/>
      <c r="B129" s="26"/>
      <c r="C129" s="22"/>
      <c r="D129" s="1">
        <v>816</v>
      </c>
      <c r="E129" s="1">
        <f>816*42</f>
        <v>34272</v>
      </c>
      <c r="F129" s="20"/>
      <c r="G129" s="20"/>
      <c r="H129" s="1" t="s">
        <v>5</v>
      </c>
      <c r="I129" s="1"/>
    </row>
    <row r="130" spans="1:9" ht="18.75" x14ac:dyDescent="0.25">
      <c r="A130" s="19"/>
      <c r="B130" s="25" t="s">
        <v>35</v>
      </c>
      <c r="C130" s="27">
        <v>43649</v>
      </c>
      <c r="D130" s="1">
        <v>912</v>
      </c>
      <c r="E130" s="1">
        <f>912*42</f>
        <v>38304</v>
      </c>
      <c r="F130" s="19"/>
      <c r="G130" s="19"/>
      <c r="H130" s="1" t="s">
        <v>5</v>
      </c>
      <c r="I130" s="1" t="s">
        <v>144</v>
      </c>
    </row>
    <row r="131" spans="1:9" ht="18.75" x14ac:dyDescent="0.25">
      <c r="A131" s="19"/>
      <c r="B131" s="26"/>
      <c r="C131" s="27"/>
      <c r="D131" s="1">
        <v>930</v>
      </c>
      <c r="E131" s="1">
        <f>930*42</f>
        <v>39060</v>
      </c>
      <c r="F131" s="20"/>
      <c r="G131" s="20"/>
      <c r="H131" s="1" t="s">
        <v>5</v>
      </c>
      <c r="I131" s="1" t="s">
        <v>145</v>
      </c>
    </row>
    <row r="132" spans="1:9" ht="18.75" customHeight="1" x14ac:dyDescent="0.25">
      <c r="A132" s="19"/>
      <c r="B132" s="16" t="s">
        <v>12</v>
      </c>
      <c r="C132" s="6">
        <v>43651</v>
      </c>
      <c r="D132" s="5">
        <v>960</v>
      </c>
      <c r="E132" s="5">
        <f>960*42</f>
        <v>40320</v>
      </c>
      <c r="F132" s="5">
        <v>41</v>
      </c>
      <c r="G132" s="5">
        <f>41*50</f>
        <v>2050</v>
      </c>
      <c r="H132" s="5" t="s">
        <v>5</v>
      </c>
      <c r="I132" s="5" t="s">
        <v>146</v>
      </c>
    </row>
    <row r="133" spans="1:9" ht="18.75" x14ac:dyDescent="0.25">
      <c r="A133" s="18">
        <v>28</v>
      </c>
      <c r="B133" s="21" t="s">
        <v>23</v>
      </c>
      <c r="C133" s="21">
        <v>43654</v>
      </c>
      <c r="D133" s="1">
        <v>960</v>
      </c>
      <c r="E133" s="1">
        <f>960*42</f>
        <v>40320</v>
      </c>
      <c r="F133" s="18"/>
      <c r="G133" s="18"/>
      <c r="H133" s="1" t="s">
        <v>5</v>
      </c>
      <c r="I133" s="1" t="s">
        <v>147</v>
      </c>
    </row>
    <row r="134" spans="1:9" ht="18.75" x14ac:dyDescent="0.25">
      <c r="A134" s="19"/>
      <c r="B134" s="22"/>
      <c r="C134" s="22"/>
      <c r="D134" s="1">
        <v>816</v>
      </c>
      <c r="E134" s="1">
        <f>816*42</f>
        <v>34272</v>
      </c>
      <c r="F134" s="20"/>
      <c r="G134" s="20"/>
      <c r="H134" s="1" t="s">
        <v>5</v>
      </c>
      <c r="I134" s="1" t="s">
        <v>148</v>
      </c>
    </row>
    <row r="135" spans="1:9" ht="18.75" customHeight="1" x14ac:dyDescent="0.25">
      <c r="A135" s="19"/>
      <c r="B135" s="6" t="s">
        <v>29</v>
      </c>
      <c r="C135" s="6">
        <v>43655</v>
      </c>
      <c r="D135" s="5">
        <v>960</v>
      </c>
      <c r="E135" s="5">
        <f>960*42</f>
        <v>40320</v>
      </c>
      <c r="F135" s="5">
        <v>84</v>
      </c>
      <c r="G135" s="5">
        <f>84*50</f>
        <v>4200</v>
      </c>
      <c r="H135" s="5" t="s">
        <v>5</v>
      </c>
      <c r="I135" s="5" t="s">
        <v>149</v>
      </c>
    </row>
    <row r="136" spans="1:9" ht="18.75" x14ac:dyDescent="0.25">
      <c r="A136" s="29">
        <v>29</v>
      </c>
      <c r="B136" s="6" t="s">
        <v>23</v>
      </c>
      <c r="C136" s="6">
        <v>43661</v>
      </c>
      <c r="D136" s="1">
        <v>960</v>
      </c>
      <c r="E136" s="1">
        <f>960*42</f>
        <v>40320</v>
      </c>
      <c r="G136" s="5"/>
      <c r="H136" s="1" t="s">
        <v>5</v>
      </c>
      <c r="I136" s="1" t="s">
        <v>150</v>
      </c>
    </row>
    <row r="137" spans="1:9" ht="18.75" x14ac:dyDescent="0.25">
      <c r="A137" s="30"/>
      <c r="B137" s="7" t="s">
        <v>60</v>
      </c>
      <c r="C137" s="7">
        <v>43662</v>
      </c>
      <c r="D137" s="1">
        <v>960</v>
      </c>
      <c r="E137" s="1">
        <f>960*42</f>
        <v>40320</v>
      </c>
      <c r="F137" s="5"/>
      <c r="G137" s="14"/>
      <c r="H137" s="1" t="s">
        <v>5</v>
      </c>
      <c r="I137" s="1" t="s">
        <v>151</v>
      </c>
    </row>
    <row r="138" spans="1:9" ht="18.75" x14ac:dyDescent="0.25">
      <c r="A138" s="30"/>
      <c r="B138" s="21" t="s">
        <v>35</v>
      </c>
      <c r="C138" s="21">
        <v>43663</v>
      </c>
      <c r="D138" s="4">
        <v>960</v>
      </c>
      <c r="E138" s="1">
        <f>960*42</f>
        <v>40320</v>
      </c>
      <c r="F138" s="9"/>
      <c r="G138" s="9"/>
      <c r="H138" s="1" t="s">
        <v>5</v>
      </c>
      <c r="I138" s="1" t="s">
        <v>152</v>
      </c>
    </row>
    <row r="139" spans="1:9" ht="18.75" x14ac:dyDescent="0.25">
      <c r="A139" s="30"/>
      <c r="B139" s="22"/>
      <c r="C139" s="22"/>
      <c r="D139" s="1">
        <v>576</v>
      </c>
      <c r="E139" s="1">
        <f>576*42</f>
        <v>24192</v>
      </c>
      <c r="F139" s="5"/>
      <c r="G139" s="5"/>
      <c r="H139" s="1" t="s">
        <v>5</v>
      </c>
      <c r="I139" s="1" t="s">
        <v>51</v>
      </c>
    </row>
    <row r="140" spans="1:9" ht="18.75" x14ac:dyDescent="0.25">
      <c r="A140" s="31"/>
      <c r="B140" s="6" t="s">
        <v>12</v>
      </c>
      <c r="C140" s="6">
        <v>43665</v>
      </c>
      <c r="D140" s="1">
        <v>960</v>
      </c>
      <c r="E140" s="1">
        <f>960*42</f>
        <v>40320</v>
      </c>
      <c r="F140" s="5">
        <v>65</v>
      </c>
      <c r="G140" s="5">
        <f>65*50</f>
        <v>3250</v>
      </c>
      <c r="H140" s="1" t="s">
        <v>5</v>
      </c>
      <c r="I140" s="1" t="s">
        <v>153</v>
      </c>
    </row>
    <row r="141" spans="1:9" ht="18.75" x14ac:dyDescent="0.25">
      <c r="A141" s="18">
        <v>30</v>
      </c>
      <c r="B141" s="27" t="s">
        <v>23</v>
      </c>
      <c r="C141" s="27">
        <v>43668</v>
      </c>
      <c r="D141" s="1">
        <v>960</v>
      </c>
      <c r="E141" s="1">
        <f>960*42</f>
        <v>40320</v>
      </c>
      <c r="F141" s="18"/>
      <c r="G141" s="18"/>
      <c r="H141" s="1" t="s">
        <v>5</v>
      </c>
      <c r="I141" s="1" t="s">
        <v>154</v>
      </c>
    </row>
    <row r="142" spans="1:9" ht="18.75" x14ac:dyDescent="0.25">
      <c r="A142" s="19"/>
      <c r="B142" s="27"/>
      <c r="C142" s="27"/>
      <c r="D142" s="1">
        <v>240</v>
      </c>
      <c r="E142" s="1">
        <f>240*42</f>
        <v>10080</v>
      </c>
      <c r="F142" s="20"/>
      <c r="G142" s="20"/>
      <c r="H142" s="1" t="s">
        <v>5</v>
      </c>
      <c r="I142" s="1" t="s">
        <v>155</v>
      </c>
    </row>
    <row r="143" spans="1:9" ht="18.75" x14ac:dyDescent="0.25">
      <c r="A143" s="19"/>
      <c r="B143" s="21" t="s">
        <v>29</v>
      </c>
      <c r="C143" s="21">
        <v>43669</v>
      </c>
      <c r="D143" s="1">
        <v>960</v>
      </c>
      <c r="E143" s="1">
        <f>960*42</f>
        <v>40320</v>
      </c>
      <c r="F143" s="18">
        <v>106</v>
      </c>
      <c r="G143" s="18">
        <f>106*50</f>
        <v>5300</v>
      </c>
      <c r="H143" s="1" t="s">
        <v>5</v>
      </c>
      <c r="I143" s="1" t="s">
        <v>156</v>
      </c>
    </row>
    <row r="144" spans="1:9" ht="18.75" x14ac:dyDescent="0.25">
      <c r="A144" s="19"/>
      <c r="B144" s="22"/>
      <c r="C144" s="22"/>
      <c r="D144" s="1">
        <v>576</v>
      </c>
      <c r="E144" s="1">
        <f>576*42</f>
        <v>24192</v>
      </c>
      <c r="F144" s="20"/>
      <c r="G144" s="20"/>
      <c r="H144" s="1" t="s">
        <v>5</v>
      </c>
      <c r="I144" s="1" t="s">
        <v>157</v>
      </c>
    </row>
    <row r="145" spans="1:9" ht="18.75" x14ac:dyDescent="0.25">
      <c r="A145" s="19"/>
      <c r="B145" s="27" t="s">
        <v>35</v>
      </c>
      <c r="C145" s="21">
        <v>43670</v>
      </c>
      <c r="D145" s="1">
        <v>864</v>
      </c>
      <c r="E145" s="1">
        <f>864*42</f>
        <v>36288</v>
      </c>
      <c r="F145" s="18">
        <v>60</v>
      </c>
      <c r="G145" s="18">
        <f>60*50</f>
        <v>3000</v>
      </c>
      <c r="H145" s="1" t="s">
        <v>5</v>
      </c>
      <c r="I145" s="1" t="s">
        <v>158</v>
      </c>
    </row>
    <row r="146" spans="1:9" ht="18.75" x14ac:dyDescent="0.25">
      <c r="A146" s="20"/>
      <c r="B146" s="27"/>
      <c r="C146" s="22"/>
      <c r="D146" s="4">
        <v>480</v>
      </c>
      <c r="E146" s="1">
        <f>480*42</f>
        <v>20160</v>
      </c>
      <c r="F146" s="20"/>
      <c r="G146" s="20"/>
      <c r="H146" s="1" t="s">
        <v>5</v>
      </c>
      <c r="I146" s="1" t="s">
        <v>159</v>
      </c>
    </row>
    <row r="147" spans="1:9" ht="18.75" x14ac:dyDescent="0.25">
      <c r="A147" s="24">
        <v>31</v>
      </c>
      <c r="B147" s="21" t="s">
        <v>23</v>
      </c>
      <c r="C147" s="21">
        <v>43675</v>
      </c>
      <c r="D147" s="1">
        <v>960</v>
      </c>
      <c r="E147" s="1">
        <f>960*42</f>
        <v>40320</v>
      </c>
      <c r="F147" s="18"/>
      <c r="G147" s="18"/>
      <c r="H147" s="1" t="s">
        <v>5</v>
      </c>
      <c r="I147" s="1" t="s">
        <v>160</v>
      </c>
    </row>
    <row r="148" spans="1:9" ht="18.75" x14ac:dyDescent="0.25">
      <c r="A148" s="24"/>
      <c r="B148" s="22"/>
      <c r="C148" s="22"/>
      <c r="D148" s="1">
        <v>480</v>
      </c>
      <c r="E148" s="1">
        <f>480*42</f>
        <v>20160</v>
      </c>
      <c r="F148" s="20"/>
      <c r="G148" s="20"/>
      <c r="H148" s="1" t="s">
        <v>5</v>
      </c>
      <c r="I148" s="1" t="s">
        <v>161</v>
      </c>
    </row>
    <row r="149" spans="1:9" ht="18.75" x14ac:dyDescent="0.25">
      <c r="A149" s="24"/>
      <c r="B149" s="6" t="s">
        <v>29</v>
      </c>
      <c r="C149" s="6">
        <v>43676</v>
      </c>
      <c r="D149" s="1">
        <v>960</v>
      </c>
      <c r="E149" s="1">
        <f>960*42</f>
        <v>40320</v>
      </c>
      <c r="F149" s="5">
        <v>71</v>
      </c>
      <c r="G149" s="5">
        <f>71*50</f>
        <v>3550</v>
      </c>
      <c r="H149" s="1" t="s">
        <v>5</v>
      </c>
      <c r="I149" s="1" t="s">
        <v>162</v>
      </c>
    </row>
    <row r="150" spans="1:9" ht="18.75" x14ac:dyDescent="0.25">
      <c r="A150" s="18">
        <v>32</v>
      </c>
      <c r="B150" s="21" t="s">
        <v>23</v>
      </c>
      <c r="C150" s="21">
        <v>43682</v>
      </c>
      <c r="D150" s="1">
        <v>960</v>
      </c>
      <c r="E150" s="1">
        <f>960*42</f>
        <v>40320</v>
      </c>
      <c r="F150" s="18"/>
      <c r="G150" s="18"/>
      <c r="H150" s="1" t="s">
        <v>5</v>
      </c>
      <c r="I150" s="1" t="s">
        <v>163</v>
      </c>
    </row>
    <row r="151" spans="1:9" ht="18.75" x14ac:dyDescent="0.25">
      <c r="A151" s="19"/>
      <c r="B151" s="22"/>
      <c r="C151" s="22"/>
      <c r="D151" s="1">
        <v>528</v>
      </c>
      <c r="E151" s="1">
        <f>528*42</f>
        <v>22176</v>
      </c>
      <c r="F151" s="20"/>
      <c r="G151" s="20"/>
      <c r="H151" s="1" t="s">
        <v>5</v>
      </c>
      <c r="I151" s="1" t="s">
        <v>164</v>
      </c>
    </row>
    <row r="152" spans="1:9" ht="18.75" x14ac:dyDescent="0.25">
      <c r="A152" s="19"/>
      <c r="B152" s="21" t="s">
        <v>29</v>
      </c>
      <c r="C152" s="21">
        <v>43683</v>
      </c>
      <c r="D152" s="1">
        <v>960</v>
      </c>
      <c r="E152" s="1">
        <f>960*42</f>
        <v>40320</v>
      </c>
      <c r="F152" s="18">
        <v>119</v>
      </c>
      <c r="G152" s="18">
        <f>119*50</f>
        <v>5950</v>
      </c>
      <c r="H152" s="1" t="s">
        <v>5</v>
      </c>
      <c r="I152" s="1" t="s">
        <v>165</v>
      </c>
    </row>
    <row r="153" spans="1:9" ht="18.75" x14ac:dyDescent="0.25">
      <c r="A153" s="20"/>
      <c r="B153" s="22"/>
      <c r="C153" s="22"/>
      <c r="D153" s="1">
        <v>480</v>
      </c>
      <c r="E153" s="1">
        <f>480*42</f>
        <v>20160</v>
      </c>
      <c r="F153" s="20"/>
      <c r="G153" s="20"/>
      <c r="H153" s="1" t="s">
        <v>5</v>
      </c>
      <c r="I153" s="1" t="s">
        <v>166</v>
      </c>
    </row>
    <row r="154" spans="1:9" ht="18.75" x14ac:dyDescent="0.25">
      <c r="A154" s="18">
        <v>33</v>
      </c>
      <c r="B154" s="21" t="s">
        <v>23</v>
      </c>
      <c r="C154" s="21">
        <v>43689</v>
      </c>
      <c r="D154" s="1">
        <v>960</v>
      </c>
      <c r="E154" s="1">
        <f>960*42</f>
        <v>40320</v>
      </c>
      <c r="F154" s="18"/>
      <c r="G154" s="18"/>
      <c r="H154" s="1" t="s">
        <v>5</v>
      </c>
      <c r="I154" s="1" t="s">
        <v>167</v>
      </c>
    </row>
    <row r="155" spans="1:9" ht="18.75" x14ac:dyDescent="0.25">
      <c r="A155" s="19"/>
      <c r="B155" s="22"/>
      <c r="C155" s="22"/>
      <c r="D155" s="1">
        <v>480</v>
      </c>
      <c r="E155" s="1">
        <f>480*42</f>
        <v>20160</v>
      </c>
      <c r="F155" s="20"/>
      <c r="G155" s="20"/>
      <c r="H155" s="1" t="s">
        <v>5</v>
      </c>
      <c r="I155" s="1" t="s">
        <v>168</v>
      </c>
    </row>
    <row r="156" spans="1:9" ht="18.75" x14ac:dyDescent="0.25">
      <c r="A156" s="19"/>
      <c r="B156" s="21" t="s">
        <v>29</v>
      </c>
      <c r="C156" s="21">
        <v>43690</v>
      </c>
      <c r="D156" s="1">
        <v>960</v>
      </c>
      <c r="E156" s="1">
        <f>960*42</f>
        <v>40320</v>
      </c>
      <c r="F156" s="18">
        <v>90</v>
      </c>
      <c r="G156" s="18">
        <f>90*50</f>
        <v>4500</v>
      </c>
      <c r="H156" s="1" t="s">
        <v>5</v>
      </c>
      <c r="I156" s="1" t="s">
        <v>169</v>
      </c>
    </row>
    <row r="157" spans="1:9" ht="18.75" x14ac:dyDescent="0.25">
      <c r="A157" s="20"/>
      <c r="B157" s="22"/>
      <c r="C157" s="22"/>
      <c r="D157" s="1">
        <v>480</v>
      </c>
      <c r="E157" s="1">
        <f>480*42</f>
        <v>20160</v>
      </c>
      <c r="F157" s="20"/>
      <c r="G157" s="20"/>
      <c r="H157" s="1" t="s">
        <v>5</v>
      </c>
      <c r="I157" s="1" t="s">
        <v>170</v>
      </c>
    </row>
    <row r="158" spans="1:9" ht="18.75" x14ac:dyDescent="0.25">
      <c r="A158" s="18">
        <v>34</v>
      </c>
      <c r="B158" s="21" t="s">
        <v>23</v>
      </c>
      <c r="C158" s="21">
        <v>43696</v>
      </c>
      <c r="D158" s="1">
        <v>960</v>
      </c>
      <c r="E158" s="1">
        <f>960*42</f>
        <v>40320</v>
      </c>
      <c r="F158" s="18">
        <v>55</v>
      </c>
      <c r="G158" s="18">
        <f>55*50</f>
        <v>2750</v>
      </c>
      <c r="H158" s="1" t="s">
        <v>5</v>
      </c>
      <c r="I158" s="1" t="s">
        <v>171</v>
      </c>
    </row>
    <row r="159" spans="1:9" ht="18.75" x14ac:dyDescent="0.25">
      <c r="A159" s="19"/>
      <c r="B159" s="22"/>
      <c r="C159" s="22"/>
      <c r="D159" s="1">
        <v>288</v>
      </c>
      <c r="E159" s="1">
        <f>288*42</f>
        <v>12096</v>
      </c>
      <c r="F159" s="20"/>
      <c r="G159" s="20"/>
      <c r="H159" s="1" t="s">
        <v>5</v>
      </c>
      <c r="I159" s="1" t="s">
        <v>172</v>
      </c>
    </row>
    <row r="160" spans="1:9" ht="18.75" x14ac:dyDescent="0.25">
      <c r="A160" s="19"/>
      <c r="B160" s="21" t="s">
        <v>29</v>
      </c>
      <c r="C160" s="21">
        <v>43697</v>
      </c>
      <c r="D160" s="1">
        <v>960</v>
      </c>
      <c r="E160" s="1">
        <f>960*42</f>
        <v>40320</v>
      </c>
      <c r="F160" s="18">
        <v>73</v>
      </c>
      <c r="G160" s="18">
        <f>73*50</f>
        <v>3650</v>
      </c>
      <c r="H160" s="1" t="s">
        <v>5</v>
      </c>
      <c r="I160" s="1" t="s">
        <v>173</v>
      </c>
    </row>
    <row r="161" spans="1:9" ht="18.75" x14ac:dyDescent="0.25">
      <c r="A161" s="20"/>
      <c r="B161" s="22"/>
      <c r="C161" s="22"/>
      <c r="D161" s="1">
        <v>288</v>
      </c>
      <c r="E161" s="1">
        <f>288*42</f>
        <v>12096</v>
      </c>
      <c r="F161" s="20"/>
      <c r="G161" s="20"/>
      <c r="H161" s="1" t="s">
        <v>5</v>
      </c>
      <c r="I161" s="1" t="s">
        <v>174</v>
      </c>
    </row>
    <row r="162" spans="1:9" ht="18.75" x14ac:dyDescent="0.25">
      <c r="A162" s="18">
        <v>35</v>
      </c>
      <c r="B162" s="21" t="s">
        <v>23</v>
      </c>
      <c r="C162" s="21">
        <v>43703</v>
      </c>
      <c r="D162" s="1">
        <v>960</v>
      </c>
      <c r="E162" s="1">
        <f>960*42</f>
        <v>40320</v>
      </c>
      <c r="F162" s="18">
        <v>59</v>
      </c>
      <c r="G162" s="18">
        <f>59*50</f>
        <v>2950</v>
      </c>
      <c r="H162" s="1" t="s">
        <v>5</v>
      </c>
      <c r="I162" s="1" t="s">
        <v>175</v>
      </c>
    </row>
    <row r="163" spans="1:9" ht="18.75" x14ac:dyDescent="0.25">
      <c r="A163" s="19"/>
      <c r="B163" s="22"/>
      <c r="C163" s="22"/>
      <c r="D163" s="1">
        <v>480</v>
      </c>
      <c r="E163" s="1">
        <f>480*42</f>
        <v>20160</v>
      </c>
      <c r="F163" s="20"/>
      <c r="G163" s="20"/>
      <c r="H163" s="1" t="s">
        <v>5</v>
      </c>
      <c r="I163" s="1" t="s">
        <v>176</v>
      </c>
    </row>
    <row r="164" spans="1:9" ht="18.75" x14ac:dyDescent="0.25">
      <c r="A164" s="19"/>
      <c r="B164" s="6" t="s">
        <v>29</v>
      </c>
      <c r="C164" s="6">
        <v>43704</v>
      </c>
      <c r="D164" s="5">
        <v>912</v>
      </c>
      <c r="E164" s="5">
        <f>912*42</f>
        <v>38304</v>
      </c>
      <c r="F164" s="5">
        <v>90</v>
      </c>
      <c r="G164" s="5">
        <f>90*50</f>
        <v>4500</v>
      </c>
      <c r="H164" s="1" t="s">
        <v>5</v>
      </c>
      <c r="I164" s="5" t="s">
        <v>177</v>
      </c>
    </row>
    <row r="165" spans="1:9" ht="18.75" x14ac:dyDescent="0.25">
      <c r="A165" s="18">
        <v>36</v>
      </c>
      <c r="B165" s="25" t="s">
        <v>23</v>
      </c>
      <c r="C165" s="21">
        <v>43710</v>
      </c>
      <c r="D165" s="1">
        <v>960</v>
      </c>
      <c r="E165" s="1">
        <f>960*42</f>
        <v>40320</v>
      </c>
      <c r="F165" s="18"/>
      <c r="G165" s="18"/>
      <c r="H165" s="1" t="s">
        <v>5</v>
      </c>
      <c r="I165" s="1" t="s">
        <v>178</v>
      </c>
    </row>
    <row r="166" spans="1:9" ht="18.75" x14ac:dyDescent="0.25">
      <c r="A166" s="19"/>
      <c r="B166" s="26"/>
      <c r="C166" s="22"/>
      <c r="D166" s="1">
        <v>480</v>
      </c>
      <c r="E166" s="1">
        <f>480*42</f>
        <v>20160</v>
      </c>
      <c r="F166" s="20"/>
      <c r="G166" s="20"/>
      <c r="H166" s="1" t="s">
        <v>5</v>
      </c>
      <c r="I166" s="1" t="s">
        <v>179</v>
      </c>
    </row>
    <row r="167" spans="1:9" ht="18.75" x14ac:dyDescent="0.25">
      <c r="A167" s="19"/>
      <c r="B167" s="25" t="s">
        <v>29</v>
      </c>
      <c r="C167" s="21">
        <v>43711</v>
      </c>
      <c r="D167" s="1">
        <v>960</v>
      </c>
      <c r="E167" s="1">
        <f>960*42</f>
        <v>40320</v>
      </c>
      <c r="F167" s="18">
        <v>95</v>
      </c>
      <c r="G167" s="18">
        <f>95*50</f>
        <v>4750</v>
      </c>
      <c r="H167" s="1" t="s">
        <v>5</v>
      </c>
      <c r="I167" s="1" t="s">
        <v>180</v>
      </c>
    </row>
    <row r="168" spans="1:9" ht="18.75" x14ac:dyDescent="0.25">
      <c r="A168" s="20"/>
      <c r="B168" s="26"/>
      <c r="C168" s="22"/>
      <c r="D168" s="1">
        <v>240</v>
      </c>
      <c r="E168" s="1">
        <f>240*42</f>
        <v>10080</v>
      </c>
      <c r="F168" s="20"/>
      <c r="G168" s="20"/>
      <c r="H168" s="1" t="s">
        <v>5</v>
      </c>
      <c r="I168" s="1" t="s">
        <v>181</v>
      </c>
    </row>
    <row r="169" spans="1:9" ht="18.75" x14ac:dyDescent="0.25">
      <c r="A169" s="18">
        <v>37</v>
      </c>
      <c r="B169" s="21" t="s">
        <v>23</v>
      </c>
      <c r="C169" s="21">
        <v>43717</v>
      </c>
      <c r="D169" s="1">
        <v>960</v>
      </c>
      <c r="E169" s="1">
        <f>960*42</f>
        <v>40320</v>
      </c>
      <c r="F169" s="24"/>
      <c r="G169" s="24"/>
      <c r="H169" s="1" t="s">
        <v>5</v>
      </c>
      <c r="I169" s="1" t="s">
        <v>182</v>
      </c>
    </row>
    <row r="170" spans="1:9" ht="18.75" x14ac:dyDescent="0.25">
      <c r="A170" s="19"/>
      <c r="B170" s="22"/>
      <c r="C170" s="22"/>
      <c r="D170" s="1">
        <v>480</v>
      </c>
      <c r="E170" s="1">
        <f>480*42</f>
        <v>20160</v>
      </c>
      <c r="F170" s="24"/>
      <c r="G170" s="24"/>
      <c r="H170" s="1" t="s">
        <v>5</v>
      </c>
      <c r="I170" s="1" t="s">
        <v>183</v>
      </c>
    </row>
    <row r="171" spans="1:9" ht="18.75" x14ac:dyDescent="0.25">
      <c r="A171" s="19"/>
      <c r="B171" s="21" t="s">
        <v>29</v>
      </c>
      <c r="C171" s="21">
        <v>43718</v>
      </c>
      <c r="D171" s="1">
        <v>960</v>
      </c>
      <c r="E171" s="1">
        <f>960*42</f>
        <v>40320</v>
      </c>
      <c r="F171" s="24">
        <v>79</v>
      </c>
      <c r="G171" s="18">
        <f>79*50</f>
        <v>3950</v>
      </c>
      <c r="H171" s="1" t="s">
        <v>5</v>
      </c>
      <c r="I171" s="1" t="s">
        <v>184</v>
      </c>
    </row>
    <row r="172" spans="1:9" ht="18.75" x14ac:dyDescent="0.25">
      <c r="A172" s="20"/>
      <c r="B172" s="22"/>
      <c r="C172" s="22"/>
      <c r="D172" s="1">
        <v>480</v>
      </c>
      <c r="E172" s="1">
        <f>480*42</f>
        <v>20160</v>
      </c>
      <c r="F172" s="24"/>
      <c r="G172" s="20"/>
      <c r="H172" s="1" t="s">
        <v>5</v>
      </c>
      <c r="I172" s="1" t="s">
        <v>185</v>
      </c>
    </row>
    <row r="173" spans="1:9" ht="18.75" x14ac:dyDescent="0.25">
      <c r="A173" s="18">
        <v>38</v>
      </c>
      <c r="B173" s="21" t="s">
        <v>23</v>
      </c>
      <c r="C173" s="21">
        <v>43724</v>
      </c>
      <c r="D173" s="1">
        <v>960</v>
      </c>
      <c r="E173" s="1">
        <f>960*42</f>
        <v>40320</v>
      </c>
      <c r="F173" s="24">
        <v>90</v>
      </c>
      <c r="G173" s="18">
        <f>90*50</f>
        <v>4500</v>
      </c>
      <c r="H173" s="1" t="s">
        <v>5</v>
      </c>
      <c r="I173" s="1" t="s">
        <v>186</v>
      </c>
    </row>
    <row r="174" spans="1:9" ht="18.75" x14ac:dyDescent="0.25">
      <c r="A174" s="19"/>
      <c r="B174" s="22"/>
      <c r="C174" s="22"/>
      <c r="D174" s="1">
        <v>720</v>
      </c>
      <c r="E174" s="1">
        <f>720*42</f>
        <v>30240</v>
      </c>
      <c r="F174" s="24"/>
      <c r="G174" s="20"/>
      <c r="H174" s="1" t="s">
        <v>5</v>
      </c>
      <c r="I174" s="1" t="s">
        <v>187</v>
      </c>
    </row>
    <row r="175" spans="1:9" ht="18.75" x14ac:dyDescent="0.25">
      <c r="A175" s="19"/>
      <c r="B175" s="21" t="s">
        <v>29</v>
      </c>
      <c r="C175" s="21">
        <v>43725</v>
      </c>
      <c r="D175" s="1">
        <v>960</v>
      </c>
      <c r="E175" s="1">
        <f>960*42</f>
        <v>40320</v>
      </c>
      <c r="F175" s="24">
        <v>93</v>
      </c>
      <c r="G175" s="18">
        <f>93*50</f>
        <v>4650</v>
      </c>
      <c r="H175" s="1" t="s">
        <v>5</v>
      </c>
      <c r="I175" s="1" t="s">
        <v>188</v>
      </c>
    </row>
    <row r="176" spans="1:9" ht="18.75" x14ac:dyDescent="0.25">
      <c r="A176" s="20"/>
      <c r="B176" s="22"/>
      <c r="C176" s="22"/>
      <c r="D176" s="1">
        <v>480</v>
      </c>
      <c r="E176" s="1">
        <f>480*42</f>
        <v>20160</v>
      </c>
      <c r="F176" s="24"/>
      <c r="G176" s="20"/>
      <c r="H176" s="1" t="s">
        <v>5</v>
      </c>
      <c r="I176" s="1" t="s">
        <v>189</v>
      </c>
    </row>
    <row r="177" spans="1:9" ht="18.75" x14ac:dyDescent="0.25">
      <c r="A177" s="18">
        <v>39</v>
      </c>
      <c r="B177" s="21" t="s">
        <v>23</v>
      </c>
      <c r="C177" s="21">
        <v>43731</v>
      </c>
      <c r="D177" s="1">
        <v>960</v>
      </c>
      <c r="E177" s="1">
        <f>960*42</f>
        <v>40320</v>
      </c>
      <c r="F177" s="24"/>
      <c r="G177" s="24"/>
      <c r="H177" s="1" t="s">
        <v>5</v>
      </c>
      <c r="I177" s="1" t="s">
        <v>190</v>
      </c>
    </row>
    <row r="178" spans="1:9" ht="18.75" x14ac:dyDescent="0.25">
      <c r="A178" s="19"/>
      <c r="B178" s="22"/>
      <c r="C178" s="22"/>
      <c r="D178" s="1">
        <v>720</v>
      </c>
      <c r="E178" s="1">
        <f>720*42</f>
        <v>30240</v>
      </c>
      <c r="F178" s="24"/>
      <c r="G178" s="24"/>
      <c r="H178" s="1" t="s">
        <v>5</v>
      </c>
      <c r="I178" s="1" t="s">
        <v>191</v>
      </c>
    </row>
    <row r="179" spans="1:9" ht="18.75" x14ac:dyDescent="0.25">
      <c r="A179" s="19"/>
      <c r="B179" s="21" t="s">
        <v>29</v>
      </c>
      <c r="C179" s="21">
        <v>43732</v>
      </c>
      <c r="D179" s="1">
        <v>624</v>
      </c>
      <c r="E179" s="1">
        <f>624*42</f>
        <v>26208</v>
      </c>
      <c r="F179" s="24">
        <v>81</v>
      </c>
      <c r="G179" s="18">
        <f>81*50</f>
        <v>4050</v>
      </c>
      <c r="H179" s="1" t="s">
        <v>5</v>
      </c>
      <c r="I179" s="1" t="s">
        <v>192</v>
      </c>
    </row>
    <row r="180" spans="1:9" ht="18.75" x14ac:dyDescent="0.25">
      <c r="A180" s="20"/>
      <c r="B180" s="22"/>
      <c r="C180" s="22"/>
      <c r="D180" s="1">
        <v>240</v>
      </c>
      <c r="E180" s="1">
        <f>240*42</f>
        <v>10080</v>
      </c>
      <c r="F180" s="24"/>
      <c r="G180" s="20"/>
      <c r="H180" s="1" t="s">
        <v>5</v>
      </c>
      <c r="I180" s="1" t="s">
        <v>193</v>
      </c>
    </row>
    <row r="181" spans="1:9" ht="18.75" x14ac:dyDescent="0.25">
      <c r="A181" s="18">
        <v>40</v>
      </c>
      <c r="B181" s="21" t="s">
        <v>65</v>
      </c>
      <c r="C181" s="21">
        <v>43738</v>
      </c>
      <c r="D181" s="1">
        <v>960</v>
      </c>
      <c r="E181" s="1">
        <f>960*42</f>
        <v>40320</v>
      </c>
      <c r="F181" s="24"/>
      <c r="G181" s="24"/>
      <c r="H181" s="1" t="s">
        <v>5</v>
      </c>
      <c r="I181" s="1" t="s">
        <v>194</v>
      </c>
    </row>
    <row r="182" spans="1:9" ht="18.75" x14ac:dyDescent="0.25">
      <c r="A182" s="19"/>
      <c r="B182" s="22"/>
      <c r="C182" s="22"/>
      <c r="D182" s="1">
        <v>480</v>
      </c>
      <c r="E182" s="1">
        <f>480*42</f>
        <v>20160</v>
      </c>
      <c r="F182" s="24"/>
      <c r="G182" s="24"/>
      <c r="H182" s="1" t="s">
        <v>5</v>
      </c>
      <c r="I182" s="1" t="s">
        <v>195</v>
      </c>
    </row>
    <row r="183" spans="1:9" ht="18.75" customHeight="1" x14ac:dyDescent="0.25">
      <c r="A183" s="19"/>
      <c r="B183" s="6" t="s">
        <v>29</v>
      </c>
      <c r="C183" s="6">
        <v>43739</v>
      </c>
      <c r="D183" s="5">
        <v>864</v>
      </c>
      <c r="E183" s="5">
        <f>864*42</f>
        <v>36288</v>
      </c>
      <c r="F183" s="5">
        <v>70</v>
      </c>
      <c r="G183" s="5">
        <f>70*50</f>
        <v>3500</v>
      </c>
      <c r="H183" s="5" t="s">
        <v>5</v>
      </c>
      <c r="I183" s="5" t="s">
        <v>196</v>
      </c>
    </row>
    <row r="184" spans="1:9" ht="18.75" x14ac:dyDescent="0.25">
      <c r="A184" s="18">
        <v>41</v>
      </c>
      <c r="B184" s="21" t="s">
        <v>23</v>
      </c>
      <c r="C184" s="21">
        <v>43745</v>
      </c>
      <c r="D184" s="1">
        <v>960</v>
      </c>
      <c r="E184" s="1">
        <f>960*42</f>
        <v>40320</v>
      </c>
      <c r="F184" s="24"/>
      <c r="G184" s="24"/>
      <c r="H184" s="1" t="s">
        <v>10</v>
      </c>
      <c r="I184" s="1" t="s">
        <v>198</v>
      </c>
    </row>
    <row r="185" spans="1:9" ht="18.75" x14ac:dyDescent="0.25">
      <c r="A185" s="19"/>
      <c r="B185" s="22"/>
      <c r="C185" s="22"/>
      <c r="D185" s="1">
        <v>480</v>
      </c>
      <c r="E185" s="1">
        <f>480*42</f>
        <v>20160</v>
      </c>
      <c r="F185" s="24"/>
      <c r="G185" s="24"/>
      <c r="H185" s="1" t="s">
        <v>5</v>
      </c>
      <c r="I185" s="1" t="s">
        <v>155</v>
      </c>
    </row>
    <row r="186" spans="1:9" x14ac:dyDescent="0.25">
      <c r="A186" s="19"/>
      <c r="B186" s="21" t="s">
        <v>11</v>
      </c>
      <c r="C186" s="21">
        <v>43748</v>
      </c>
      <c r="D186" s="18">
        <v>960</v>
      </c>
      <c r="E186" s="18">
        <f>960*42</f>
        <v>40320</v>
      </c>
      <c r="F186" s="24">
        <v>76</v>
      </c>
      <c r="G186" s="24">
        <f>76*50</f>
        <v>3800</v>
      </c>
      <c r="H186" s="18" t="s">
        <v>5</v>
      </c>
      <c r="I186" s="18" t="s">
        <v>199</v>
      </c>
    </row>
    <row r="187" spans="1:9" x14ac:dyDescent="0.25">
      <c r="A187" s="20"/>
      <c r="B187" s="22"/>
      <c r="C187" s="22"/>
      <c r="D187" s="20"/>
      <c r="E187" s="20"/>
      <c r="F187" s="24"/>
      <c r="G187" s="24"/>
      <c r="H187" s="20"/>
      <c r="I187" s="20"/>
    </row>
    <row r="188" spans="1:9" ht="18.75" x14ac:dyDescent="0.25">
      <c r="A188" s="18">
        <v>42</v>
      </c>
      <c r="B188" s="21" t="s">
        <v>197</v>
      </c>
      <c r="C188" s="21">
        <v>43751</v>
      </c>
      <c r="D188" s="1">
        <v>960</v>
      </c>
      <c r="E188" s="1">
        <f>960*42</f>
        <v>40320</v>
      </c>
      <c r="F188" s="24"/>
      <c r="G188" s="24"/>
      <c r="H188" s="1" t="s">
        <v>5</v>
      </c>
      <c r="I188" s="1" t="s">
        <v>200</v>
      </c>
    </row>
    <row r="189" spans="1:9" ht="18.75" x14ac:dyDescent="0.25">
      <c r="A189" s="19"/>
      <c r="B189" s="22"/>
      <c r="C189" s="22"/>
      <c r="D189" s="1">
        <v>480</v>
      </c>
      <c r="E189" s="1">
        <f>480*42</f>
        <v>20160</v>
      </c>
      <c r="F189" s="24"/>
      <c r="G189" s="24"/>
      <c r="H189" s="1" t="s">
        <v>5</v>
      </c>
      <c r="I189" s="1" t="s">
        <v>201</v>
      </c>
    </row>
    <row r="190" spans="1:9" ht="18.75" customHeight="1" x14ac:dyDescent="0.25">
      <c r="A190" s="19"/>
      <c r="B190" s="21" t="s">
        <v>35</v>
      </c>
      <c r="C190" s="21">
        <v>43754</v>
      </c>
      <c r="D190" s="18">
        <v>960</v>
      </c>
      <c r="E190" s="18">
        <f>960*42</f>
        <v>40320</v>
      </c>
      <c r="F190" s="24"/>
      <c r="G190" s="24"/>
      <c r="H190" s="18" t="s">
        <v>5</v>
      </c>
      <c r="I190" s="18" t="s">
        <v>202</v>
      </c>
    </row>
    <row r="191" spans="1:9" ht="18.75" customHeight="1" x14ac:dyDescent="0.25">
      <c r="A191" s="20"/>
      <c r="B191" s="22"/>
      <c r="C191" s="22"/>
      <c r="D191" s="20"/>
      <c r="E191" s="20"/>
      <c r="F191" s="24"/>
      <c r="G191" s="24"/>
      <c r="H191" s="20"/>
      <c r="I191" s="20"/>
    </row>
    <row r="192" spans="1:9" ht="18.75" x14ac:dyDescent="0.25">
      <c r="A192" s="18">
        <v>43</v>
      </c>
      <c r="B192" s="21" t="s">
        <v>23</v>
      </c>
      <c r="C192" s="21">
        <v>43759</v>
      </c>
      <c r="D192" s="1">
        <v>960</v>
      </c>
      <c r="E192" s="1">
        <f>960*42</f>
        <v>40320</v>
      </c>
      <c r="F192" s="24"/>
      <c r="G192" s="24"/>
      <c r="H192" s="1" t="s">
        <v>10</v>
      </c>
      <c r="I192" s="1" t="s">
        <v>203</v>
      </c>
    </row>
    <row r="193" spans="1:9" ht="18.75" x14ac:dyDescent="0.25">
      <c r="A193" s="19"/>
      <c r="B193" s="22"/>
      <c r="C193" s="22"/>
      <c r="D193" s="1">
        <v>480</v>
      </c>
      <c r="E193" s="1">
        <f>480*42</f>
        <v>20160</v>
      </c>
      <c r="F193" s="24"/>
      <c r="G193" s="24"/>
      <c r="H193" s="1" t="s">
        <v>5</v>
      </c>
      <c r="I193" s="1" t="s">
        <v>204</v>
      </c>
    </row>
    <row r="194" spans="1:9" ht="18.75" x14ac:dyDescent="0.25">
      <c r="A194" s="19"/>
      <c r="B194" s="21" t="s">
        <v>29</v>
      </c>
      <c r="C194" s="21">
        <v>43760</v>
      </c>
      <c r="D194" s="1">
        <v>960</v>
      </c>
      <c r="E194" s="1">
        <f>960*42</f>
        <v>40320</v>
      </c>
      <c r="F194" s="24">
        <v>90</v>
      </c>
      <c r="G194" s="24">
        <f>90*50</f>
        <v>4500</v>
      </c>
      <c r="H194" s="1" t="s">
        <v>5</v>
      </c>
      <c r="I194" s="1" t="s">
        <v>205</v>
      </c>
    </row>
    <row r="195" spans="1:9" ht="18.75" x14ac:dyDescent="0.25">
      <c r="A195" s="20"/>
      <c r="B195" s="22"/>
      <c r="C195" s="22"/>
      <c r="D195" s="1">
        <v>432</v>
      </c>
      <c r="E195" s="1">
        <f>432*42</f>
        <v>18144</v>
      </c>
      <c r="F195" s="24"/>
      <c r="G195" s="24"/>
      <c r="H195" s="1" t="s">
        <v>5</v>
      </c>
      <c r="I195" s="1" t="s">
        <v>206</v>
      </c>
    </row>
    <row r="196" spans="1:9" ht="18.75" x14ac:dyDescent="0.25">
      <c r="A196" s="18">
        <v>44</v>
      </c>
      <c r="B196" s="21" t="s">
        <v>23</v>
      </c>
      <c r="C196" s="21">
        <v>43766</v>
      </c>
      <c r="D196" s="1">
        <v>960</v>
      </c>
      <c r="E196" s="1">
        <f>960*42</f>
        <v>40320</v>
      </c>
      <c r="F196" s="24"/>
      <c r="G196" s="24"/>
      <c r="H196" s="1" t="s">
        <v>5</v>
      </c>
      <c r="I196" s="1" t="s">
        <v>207</v>
      </c>
    </row>
    <row r="197" spans="1:9" ht="18.75" x14ac:dyDescent="0.25">
      <c r="A197" s="19"/>
      <c r="B197" s="22"/>
      <c r="C197" s="22"/>
      <c r="D197" s="1">
        <v>480</v>
      </c>
      <c r="E197" s="1">
        <f>480*42</f>
        <v>20160</v>
      </c>
      <c r="F197" s="24"/>
      <c r="G197" s="24"/>
      <c r="H197" s="1" t="s">
        <v>5</v>
      </c>
      <c r="I197" s="1" t="s">
        <v>208</v>
      </c>
    </row>
    <row r="198" spans="1:9" ht="18.75" x14ac:dyDescent="0.25">
      <c r="A198" s="19"/>
      <c r="B198" s="21" t="s">
        <v>29</v>
      </c>
      <c r="C198" s="21">
        <v>43767</v>
      </c>
      <c r="D198" s="1">
        <v>960</v>
      </c>
      <c r="E198" s="1">
        <f>960*42</f>
        <v>40320</v>
      </c>
      <c r="F198" s="24">
        <v>45</v>
      </c>
      <c r="G198" s="24">
        <f>45*50</f>
        <v>2250</v>
      </c>
      <c r="H198" s="1" t="s">
        <v>5</v>
      </c>
      <c r="I198" s="1" t="s">
        <v>209</v>
      </c>
    </row>
    <row r="199" spans="1:9" ht="18.75" x14ac:dyDescent="0.25">
      <c r="A199" s="20"/>
      <c r="B199" s="22"/>
      <c r="C199" s="22"/>
      <c r="D199" s="1">
        <v>480</v>
      </c>
      <c r="E199" s="1">
        <f>480*42</f>
        <v>20160</v>
      </c>
      <c r="F199" s="24"/>
      <c r="G199" s="24"/>
      <c r="H199" s="1" t="s">
        <v>5</v>
      </c>
      <c r="I199" s="1" t="s">
        <v>211</v>
      </c>
    </row>
    <row r="200" spans="1:9" ht="18.75" x14ac:dyDescent="0.25">
      <c r="A200" s="18">
        <v>45</v>
      </c>
      <c r="B200" s="21" t="s">
        <v>23</v>
      </c>
      <c r="C200" s="21">
        <v>43773</v>
      </c>
      <c r="D200" s="1">
        <v>960</v>
      </c>
      <c r="E200" s="1">
        <f>960*42</f>
        <v>40320</v>
      </c>
      <c r="F200" s="24"/>
      <c r="G200" s="24"/>
      <c r="H200" s="1" t="s">
        <v>5</v>
      </c>
      <c r="I200" s="1" t="s">
        <v>210</v>
      </c>
    </row>
    <row r="201" spans="1:9" ht="18.75" x14ac:dyDescent="0.25">
      <c r="A201" s="19"/>
      <c r="B201" s="23"/>
      <c r="C201" s="23"/>
      <c r="D201" s="1">
        <v>480</v>
      </c>
      <c r="E201" s="1">
        <f>480*42</f>
        <v>20160</v>
      </c>
      <c r="F201" s="24"/>
      <c r="G201" s="24"/>
      <c r="H201" s="1" t="s">
        <v>5</v>
      </c>
      <c r="I201" s="1" t="s">
        <v>181</v>
      </c>
    </row>
    <row r="202" spans="1:9" ht="18.75" x14ac:dyDescent="0.25">
      <c r="A202" s="19"/>
      <c r="B202" s="22"/>
      <c r="C202" s="22"/>
      <c r="D202" s="1">
        <v>480</v>
      </c>
      <c r="E202" s="1">
        <f>480*42</f>
        <v>20160</v>
      </c>
      <c r="F202" s="24"/>
      <c r="G202" s="24"/>
      <c r="H202" s="1" t="s">
        <v>5</v>
      </c>
      <c r="I202" s="1" t="s">
        <v>212</v>
      </c>
    </row>
    <row r="203" spans="1:9" ht="18.75" x14ac:dyDescent="0.25">
      <c r="A203" s="19"/>
      <c r="B203" s="21" t="s">
        <v>29</v>
      </c>
      <c r="C203" s="21">
        <v>43774</v>
      </c>
      <c r="D203" s="1">
        <v>960</v>
      </c>
      <c r="E203" s="1">
        <f>960*42</f>
        <v>40320</v>
      </c>
      <c r="F203" s="24">
        <v>30</v>
      </c>
      <c r="G203" s="24">
        <f>30*50</f>
        <v>1500</v>
      </c>
      <c r="H203" s="1" t="s">
        <v>5</v>
      </c>
      <c r="I203" s="1" t="s">
        <v>213</v>
      </c>
    </row>
    <row r="204" spans="1:9" ht="18.75" x14ac:dyDescent="0.25">
      <c r="A204" s="19"/>
      <c r="B204" s="23"/>
      <c r="C204" s="23"/>
      <c r="D204" s="1">
        <v>480</v>
      </c>
      <c r="E204" s="1">
        <f>480*42</f>
        <v>20160</v>
      </c>
      <c r="F204" s="24"/>
      <c r="G204" s="24"/>
      <c r="H204" s="1" t="s">
        <v>5</v>
      </c>
      <c r="I204" s="1" t="s">
        <v>214</v>
      </c>
    </row>
    <row r="205" spans="1:9" ht="18.75" x14ac:dyDescent="0.25">
      <c r="A205" s="20"/>
      <c r="B205" s="22"/>
      <c r="C205" s="22"/>
      <c r="D205" s="1">
        <v>480</v>
      </c>
      <c r="E205" s="1">
        <f>480*42</f>
        <v>20160</v>
      </c>
      <c r="F205" s="24"/>
      <c r="G205" s="24"/>
      <c r="H205" s="1" t="s">
        <v>5</v>
      </c>
      <c r="I205" s="1" t="s">
        <v>215</v>
      </c>
    </row>
    <row r="206" spans="1:9" ht="18.75" x14ac:dyDescent="0.25">
      <c r="A206" s="18">
        <v>46</v>
      </c>
      <c r="B206" s="21" t="s">
        <v>23</v>
      </c>
      <c r="C206" s="21">
        <v>43780</v>
      </c>
      <c r="D206" s="1">
        <v>960</v>
      </c>
      <c r="E206" s="1">
        <f>960*42</f>
        <v>40320</v>
      </c>
      <c r="F206" s="18"/>
      <c r="G206" s="18"/>
      <c r="H206" s="1" t="s">
        <v>5</v>
      </c>
      <c r="I206" s="1" t="s">
        <v>216</v>
      </c>
    </row>
    <row r="207" spans="1:9" ht="18.75" x14ac:dyDescent="0.25">
      <c r="A207" s="19"/>
      <c r="B207" s="22"/>
      <c r="C207" s="22"/>
      <c r="D207" s="1">
        <v>960</v>
      </c>
      <c r="E207" s="1">
        <f>960*42</f>
        <v>40320</v>
      </c>
      <c r="F207" s="20"/>
      <c r="G207" s="20"/>
      <c r="H207" s="1" t="s">
        <v>5</v>
      </c>
      <c r="I207" s="1" t="s">
        <v>217</v>
      </c>
    </row>
    <row r="208" spans="1:9" ht="18.75" x14ac:dyDescent="0.25">
      <c r="A208" s="19"/>
      <c r="B208" s="21" t="s">
        <v>60</v>
      </c>
      <c r="C208" s="21">
        <v>43781</v>
      </c>
      <c r="D208" s="1">
        <v>960</v>
      </c>
      <c r="E208" s="1">
        <f>960*42</f>
        <v>40320</v>
      </c>
      <c r="F208" s="18"/>
      <c r="G208" s="18"/>
      <c r="H208" s="1" t="s">
        <v>5</v>
      </c>
      <c r="I208" s="1" t="s">
        <v>218</v>
      </c>
    </row>
    <row r="209" spans="1:9" ht="18.75" x14ac:dyDescent="0.25">
      <c r="A209" s="19"/>
      <c r="B209" s="23"/>
      <c r="C209" s="23"/>
      <c r="D209" s="1">
        <v>720</v>
      </c>
      <c r="E209" s="1">
        <f>720*42</f>
        <v>30240</v>
      </c>
      <c r="F209" s="19"/>
      <c r="G209" s="19"/>
      <c r="H209" s="1" t="s">
        <v>5</v>
      </c>
      <c r="I209" s="1" t="s">
        <v>219</v>
      </c>
    </row>
    <row r="210" spans="1:9" ht="18.75" x14ac:dyDescent="0.25">
      <c r="A210" s="19"/>
      <c r="B210" s="22"/>
      <c r="C210" s="22"/>
      <c r="D210" s="1">
        <v>240</v>
      </c>
      <c r="E210" s="1">
        <f>240*42</f>
        <v>10080</v>
      </c>
      <c r="F210" s="20"/>
      <c r="G210" s="20"/>
      <c r="H210" s="1" t="s">
        <v>5</v>
      </c>
      <c r="I210" s="1" t="s">
        <v>51</v>
      </c>
    </row>
    <row r="211" spans="1:9" ht="18.75" customHeight="1" x14ac:dyDescent="0.25">
      <c r="A211" s="19"/>
      <c r="B211" s="7" t="s">
        <v>35</v>
      </c>
      <c r="C211" s="7">
        <v>43782</v>
      </c>
      <c r="D211" s="1">
        <v>960</v>
      </c>
      <c r="E211" s="1">
        <f>960*42</f>
        <v>40320</v>
      </c>
      <c r="F211" s="1">
        <v>33</v>
      </c>
      <c r="G211" s="1">
        <f>33*50</f>
        <v>1650</v>
      </c>
      <c r="H211" s="1" t="s">
        <v>5</v>
      </c>
      <c r="I211" s="1" t="s">
        <v>220</v>
      </c>
    </row>
    <row r="212" spans="1:9" ht="18.75" x14ac:dyDescent="0.25">
      <c r="A212" s="18">
        <v>47</v>
      </c>
      <c r="B212" s="21" t="s">
        <v>65</v>
      </c>
      <c r="C212" s="21">
        <v>43787</v>
      </c>
      <c r="D212" s="1">
        <v>960</v>
      </c>
      <c r="E212" s="1">
        <f t="shared" ref="E212:E218" si="5">960*42</f>
        <v>40320</v>
      </c>
      <c r="F212" s="1"/>
      <c r="G212" s="1"/>
      <c r="H212" s="1" t="s">
        <v>5</v>
      </c>
      <c r="I212" s="1" t="s">
        <v>221</v>
      </c>
    </row>
    <row r="213" spans="1:9" ht="18.75" x14ac:dyDescent="0.25">
      <c r="A213" s="19"/>
      <c r="B213" s="22"/>
      <c r="C213" s="22"/>
      <c r="D213" s="1">
        <v>960</v>
      </c>
      <c r="E213" s="1">
        <f t="shared" si="5"/>
        <v>40320</v>
      </c>
      <c r="F213" s="1"/>
      <c r="G213" s="1"/>
      <c r="H213" s="1" t="s">
        <v>5</v>
      </c>
      <c r="I213" s="1" t="s">
        <v>222</v>
      </c>
    </row>
    <row r="214" spans="1:9" ht="18.75" x14ac:dyDescent="0.25">
      <c r="A214" s="19"/>
      <c r="B214" s="21" t="s">
        <v>60</v>
      </c>
      <c r="C214" s="21">
        <v>43788</v>
      </c>
      <c r="D214" s="1">
        <v>960</v>
      </c>
      <c r="E214" s="1">
        <f t="shared" si="5"/>
        <v>40320</v>
      </c>
      <c r="F214" s="1"/>
      <c r="G214" s="1"/>
      <c r="H214" s="1" t="s">
        <v>5</v>
      </c>
      <c r="I214" s="1" t="s">
        <v>223</v>
      </c>
    </row>
    <row r="215" spans="1:9" ht="18.75" x14ac:dyDescent="0.25">
      <c r="A215" s="19"/>
      <c r="B215" s="22"/>
      <c r="C215" s="22"/>
      <c r="D215" s="1">
        <v>720</v>
      </c>
      <c r="E215" s="1">
        <f t="shared" si="5"/>
        <v>40320</v>
      </c>
      <c r="F215" s="1"/>
      <c r="G215" s="1"/>
      <c r="H215" s="1" t="s">
        <v>5</v>
      </c>
      <c r="I215" s="1" t="s">
        <v>224</v>
      </c>
    </row>
    <row r="216" spans="1:9" ht="18.75" x14ac:dyDescent="0.25">
      <c r="A216" s="19"/>
      <c r="B216" s="17" t="s">
        <v>35</v>
      </c>
      <c r="C216" s="7">
        <v>43789</v>
      </c>
      <c r="D216" s="1">
        <v>960</v>
      </c>
      <c r="E216" s="1">
        <f t="shared" si="5"/>
        <v>40320</v>
      </c>
      <c r="F216" s="1">
        <v>31</v>
      </c>
      <c r="G216" s="1">
        <f>31*50</f>
        <v>1550</v>
      </c>
      <c r="H216" s="1" t="s">
        <v>5</v>
      </c>
      <c r="I216" s="1" t="s">
        <v>225</v>
      </c>
    </row>
    <row r="217" spans="1:9" ht="18.75" x14ac:dyDescent="0.25">
      <c r="A217" s="18">
        <v>48</v>
      </c>
      <c r="B217" s="21" t="s">
        <v>65</v>
      </c>
      <c r="C217" s="21">
        <v>43794</v>
      </c>
      <c r="D217" s="1">
        <v>960</v>
      </c>
      <c r="E217" s="1">
        <f t="shared" si="5"/>
        <v>40320</v>
      </c>
      <c r="F217" s="18"/>
      <c r="G217" s="18"/>
      <c r="H217" s="1" t="s">
        <v>5</v>
      </c>
      <c r="I217" s="1" t="s">
        <v>226</v>
      </c>
    </row>
    <row r="218" spans="1:9" ht="18.75" x14ac:dyDescent="0.25">
      <c r="A218" s="19"/>
      <c r="B218" s="22"/>
      <c r="C218" s="22"/>
      <c r="D218" s="1">
        <v>960</v>
      </c>
      <c r="E218" s="1">
        <f t="shared" si="5"/>
        <v>40320</v>
      </c>
      <c r="F218" s="20"/>
      <c r="G218" s="20"/>
      <c r="H218" s="1" t="s">
        <v>5</v>
      </c>
      <c r="I218" s="1" t="s">
        <v>227</v>
      </c>
    </row>
    <row r="219" spans="1:9" ht="18.75" x14ac:dyDescent="0.25">
      <c r="A219" s="19"/>
      <c r="B219" s="21" t="s">
        <v>60</v>
      </c>
      <c r="C219" s="21">
        <v>43795</v>
      </c>
      <c r="D219" s="1">
        <v>720</v>
      </c>
      <c r="E219" s="1">
        <f>720*42</f>
        <v>30240</v>
      </c>
      <c r="F219" s="18">
        <v>40</v>
      </c>
      <c r="G219" s="18">
        <f>40*50</f>
        <v>2000</v>
      </c>
      <c r="H219" s="1" t="s">
        <v>5</v>
      </c>
      <c r="I219" s="1" t="s">
        <v>228</v>
      </c>
    </row>
    <row r="220" spans="1:9" ht="18.75" x14ac:dyDescent="0.25">
      <c r="A220" s="19"/>
      <c r="B220" s="22"/>
      <c r="C220" s="22"/>
      <c r="D220" s="1">
        <v>960</v>
      </c>
      <c r="E220" s="1">
        <f>960*42</f>
        <v>40320</v>
      </c>
      <c r="F220" s="20"/>
      <c r="G220" s="20"/>
      <c r="H220" s="1" t="s">
        <v>5</v>
      </c>
      <c r="I220" s="1" t="s">
        <v>229</v>
      </c>
    </row>
    <row r="221" spans="1:9" ht="18.75" x14ac:dyDescent="0.25">
      <c r="A221" s="20"/>
      <c r="B221" s="12" t="s">
        <v>66</v>
      </c>
      <c r="C221" s="7">
        <v>43796</v>
      </c>
      <c r="D221" s="1">
        <v>720</v>
      </c>
      <c r="E221" s="1">
        <f>720*42</f>
        <v>30240</v>
      </c>
      <c r="F221" s="1"/>
      <c r="G221" s="1"/>
      <c r="H221" s="1" t="s">
        <v>5</v>
      </c>
      <c r="I221" s="1" t="s">
        <v>230</v>
      </c>
    </row>
    <row r="222" spans="1:9" ht="18.75" x14ac:dyDescent="0.25">
      <c r="A222" s="18">
        <v>49</v>
      </c>
      <c r="B222" s="21" t="s">
        <v>23</v>
      </c>
      <c r="C222" s="21">
        <v>43801</v>
      </c>
      <c r="D222" s="1">
        <v>960</v>
      </c>
      <c r="E222" s="1">
        <f>960*42</f>
        <v>40320</v>
      </c>
      <c r="F222" s="18"/>
      <c r="G222" s="18"/>
      <c r="H222" s="1" t="s">
        <v>5</v>
      </c>
      <c r="I222" s="1" t="s">
        <v>231</v>
      </c>
    </row>
    <row r="223" spans="1:9" ht="18.75" x14ac:dyDescent="0.25">
      <c r="A223" s="19"/>
      <c r="B223" s="22"/>
      <c r="C223" s="22"/>
      <c r="D223" s="1">
        <v>960</v>
      </c>
      <c r="E223" s="1">
        <f>960*42</f>
        <v>40320</v>
      </c>
      <c r="F223" s="20"/>
      <c r="G223" s="20"/>
      <c r="H223" s="1" t="s">
        <v>5</v>
      </c>
      <c r="I223" s="1" t="s">
        <v>232</v>
      </c>
    </row>
    <row r="224" spans="1:9" ht="18.75" x14ac:dyDescent="0.25">
      <c r="A224" s="19"/>
      <c r="B224" s="21" t="s">
        <v>86</v>
      </c>
      <c r="C224" s="21">
        <v>43804</v>
      </c>
      <c r="D224" s="1">
        <v>960</v>
      </c>
      <c r="E224" s="1">
        <f>960*42</f>
        <v>40320</v>
      </c>
      <c r="F224" s="18"/>
      <c r="G224" s="18"/>
      <c r="H224" s="1" t="s">
        <v>5</v>
      </c>
      <c r="I224" s="1" t="s">
        <v>233</v>
      </c>
    </row>
    <row r="225" spans="1:9" ht="18.75" x14ac:dyDescent="0.25">
      <c r="A225" s="19"/>
      <c r="B225" s="22"/>
      <c r="C225" s="22"/>
      <c r="D225" s="1">
        <v>960</v>
      </c>
      <c r="E225" s="1">
        <f>960*42</f>
        <v>40320</v>
      </c>
      <c r="F225" s="20"/>
      <c r="G225" s="20"/>
      <c r="H225" s="1" t="s">
        <v>5</v>
      </c>
      <c r="I225" s="1">
        <v>0</v>
      </c>
    </row>
    <row r="226" spans="1:9" ht="18.75" x14ac:dyDescent="0.25">
      <c r="A226" s="19"/>
      <c r="B226" s="21" t="s">
        <v>12</v>
      </c>
      <c r="C226" s="21">
        <v>43805</v>
      </c>
      <c r="D226" s="1">
        <v>960</v>
      </c>
      <c r="E226" s="1">
        <f>960*42</f>
        <v>40320</v>
      </c>
      <c r="F226" s="18"/>
      <c r="G226" s="18"/>
      <c r="H226" s="1" t="s">
        <v>5</v>
      </c>
      <c r="I226" s="1" t="s">
        <v>234</v>
      </c>
    </row>
    <row r="227" spans="1:9" ht="18.75" x14ac:dyDescent="0.25">
      <c r="A227" s="20"/>
      <c r="B227" s="22"/>
      <c r="C227" s="22"/>
      <c r="D227" s="1">
        <v>480</v>
      </c>
      <c r="E227" s="1">
        <f>480*42</f>
        <v>20160</v>
      </c>
      <c r="F227" s="20"/>
      <c r="G227" s="20"/>
      <c r="H227" s="1" t="s">
        <v>5</v>
      </c>
      <c r="I227" s="1" t="s">
        <v>235</v>
      </c>
    </row>
    <row r="228" spans="1:9" ht="18.75" x14ac:dyDescent="0.25">
      <c r="A228" s="18">
        <v>50</v>
      </c>
      <c r="B228" s="21" t="s">
        <v>23</v>
      </c>
      <c r="C228" s="21">
        <v>43808</v>
      </c>
      <c r="D228" s="1">
        <v>960</v>
      </c>
      <c r="E228" s="1">
        <f>960*42</f>
        <v>40320</v>
      </c>
      <c r="F228" s="24"/>
      <c r="G228" s="24"/>
      <c r="H228" s="1" t="s">
        <v>5</v>
      </c>
      <c r="I228" s="1" t="s">
        <v>236</v>
      </c>
    </row>
    <row r="229" spans="1:9" ht="18.75" x14ac:dyDescent="0.25">
      <c r="A229" s="19"/>
      <c r="B229" s="22"/>
      <c r="C229" s="22"/>
      <c r="D229" s="1">
        <v>960</v>
      </c>
      <c r="E229" s="1">
        <f>960*42</f>
        <v>40320</v>
      </c>
      <c r="F229" s="24"/>
      <c r="G229" s="24"/>
      <c r="H229" s="1" t="s">
        <v>5</v>
      </c>
      <c r="I229" s="1" t="s">
        <v>237</v>
      </c>
    </row>
    <row r="230" spans="1:9" ht="18.75" x14ac:dyDescent="0.25">
      <c r="A230" s="19"/>
      <c r="B230" s="21" t="s">
        <v>29</v>
      </c>
      <c r="C230" s="21">
        <v>43809</v>
      </c>
      <c r="D230" s="1">
        <v>960</v>
      </c>
      <c r="E230" s="1">
        <f>960*42</f>
        <v>40320</v>
      </c>
      <c r="F230" s="18"/>
      <c r="G230" s="18"/>
      <c r="H230" s="1" t="s">
        <v>5</v>
      </c>
      <c r="I230" s="1" t="s">
        <v>238</v>
      </c>
    </row>
    <row r="231" spans="1:9" ht="18.75" x14ac:dyDescent="0.25">
      <c r="A231" s="19"/>
      <c r="B231" s="22"/>
      <c r="C231" s="22"/>
      <c r="D231" s="1">
        <v>960</v>
      </c>
      <c r="E231" s="1">
        <f>960*42</f>
        <v>40320</v>
      </c>
      <c r="F231" s="20"/>
      <c r="G231" s="20"/>
      <c r="H231" s="1" t="s">
        <v>5</v>
      </c>
      <c r="I231" s="1" t="s">
        <v>239</v>
      </c>
    </row>
    <row r="232" spans="1:9" ht="18.75" x14ac:dyDescent="0.25">
      <c r="A232" s="19"/>
      <c r="B232" s="21" t="s">
        <v>12</v>
      </c>
      <c r="C232" s="21">
        <v>43812</v>
      </c>
      <c r="D232" s="1">
        <v>960</v>
      </c>
      <c r="E232" s="1">
        <f t="shared" ref="E232:E237" si="6">960*42</f>
        <v>40320</v>
      </c>
      <c r="F232" s="18"/>
      <c r="G232" s="18"/>
      <c r="H232" s="1" t="s">
        <v>5</v>
      </c>
      <c r="I232" s="1" t="s">
        <v>240</v>
      </c>
    </row>
    <row r="233" spans="1:9" ht="18.75" x14ac:dyDescent="0.25">
      <c r="A233" s="20"/>
      <c r="B233" s="22"/>
      <c r="C233" s="22"/>
      <c r="D233" s="1">
        <v>816</v>
      </c>
      <c r="E233" s="1">
        <f>816*42</f>
        <v>34272</v>
      </c>
      <c r="F233" s="20"/>
      <c r="G233" s="20"/>
      <c r="H233" s="1" t="s">
        <v>5</v>
      </c>
      <c r="I233" s="1" t="s">
        <v>241</v>
      </c>
    </row>
    <row r="234" spans="1:9" ht="18.75" x14ac:dyDescent="0.25">
      <c r="A234" s="18">
        <v>51</v>
      </c>
      <c r="B234" s="21" t="s">
        <v>65</v>
      </c>
      <c r="C234" s="21">
        <v>43815</v>
      </c>
      <c r="D234" s="1">
        <v>960</v>
      </c>
      <c r="E234" s="1">
        <f t="shared" si="6"/>
        <v>40320</v>
      </c>
      <c r="F234" s="1"/>
      <c r="G234" s="1"/>
      <c r="H234" s="1" t="s">
        <v>5</v>
      </c>
      <c r="I234" s="1" t="s">
        <v>243</v>
      </c>
    </row>
    <row r="235" spans="1:9" ht="18.75" x14ac:dyDescent="0.25">
      <c r="A235" s="19"/>
      <c r="B235" s="22"/>
      <c r="C235" s="22"/>
      <c r="D235" s="1">
        <v>960</v>
      </c>
      <c r="E235" s="1">
        <f t="shared" si="6"/>
        <v>40320</v>
      </c>
      <c r="F235" s="1"/>
      <c r="G235" s="1"/>
      <c r="H235" s="1" t="s">
        <v>5</v>
      </c>
      <c r="I235" s="1" t="s">
        <v>244</v>
      </c>
    </row>
    <row r="236" spans="1:9" ht="18.75" x14ac:dyDescent="0.25">
      <c r="A236" s="19"/>
      <c r="B236" s="21" t="s">
        <v>60</v>
      </c>
      <c r="C236" s="21">
        <v>43816</v>
      </c>
      <c r="D236" s="1">
        <v>960</v>
      </c>
      <c r="E236" s="1">
        <f t="shared" si="6"/>
        <v>40320</v>
      </c>
      <c r="F236" s="18">
        <v>50</v>
      </c>
      <c r="G236" s="18">
        <f>50*50</f>
        <v>2500</v>
      </c>
      <c r="H236" s="1" t="s">
        <v>5</v>
      </c>
      <c r="I236" s="1" t="s">
        <v>245</v>
      </c>
    </row>
    <row r="237" spans="1:9" ht="18.75" x14ac:dyDescent="0.25">
      <c r="A237" s="19"/>
      <c r="B237" s="22"/>
      <c r="C237" s="22"/>
      <c r="D237" s="1">
        <v>960</v>
      </c>
      <c r="E237" s="1">
        <f t="shared" si="6"/>
        <v>40320</v>
      </c>
      <c r="F237" s="20"/>
      <c r="G237" s="20"/>
      <c r="H237" s="1" t="s">
        <v>5</v>
      </c>
      <c r="I237" s="1" t="s">
        <v>246</v>
      </c>
    </row>
    <row r="238" spans="1:9" ht="18.75" x14ac:dyDescent="0.25">
      <c r="A238" s="19"/>
      <c r="B238" s="21" t="s">
        <v>242</v>
      </c>
      <c r="C238" s="21">
        <v>43818</v>
      </c>
      <c r="D238" s="1">
        <v>960</v>
      </c>
      <c r="E238" s="1">
        <f>960*42</f>
        <v>40320</v>
      </c>
      <c r="F238" s="1"/>
      <c r="G238" s="1"/>
      <c r="H238" s="1" t="s">
        <v>5</v>
      </c>
      <c r="I238" s="1" t="s">
        <v>166</v>
      </c>
    </row>
    <row r="239" spans="1:9" ht="18.75" x14ac:dyDescent="0.25">
      <c r="A239" s="20"/>
      <c r="B239" s="22"/>
      <c r="C239" s="22"/>
      <c r="D239" s="1">
        <v>480</v>
      </c>
      <c r="E239" s="1">
        <f>480*42</f>
        <v>20160</v>
      </c>
      <c r="F239" s="1"/>
      <c r="G239" s="1"/>
      <c r="H239" s="1" t="s">
        <v>5</v>
      </c>
      <c r="I239" s="1" t="s">
        <v>247</v>
      </c>
    </row>
    <row r="240" spans="1:9" ht="18.75" x14ac:dyDescent="0.25">
      <c r="A240" s="18">
        <v>52</v>
      </c>
      <c r="B240" s="21" t="s">
        <v>65</v>
      </c>
      <c r="C240" s="21">
        <v>43822</v>
      </c>
      <c r="D240" s="1">
        <v>960</v>
      </c>
      <c r="E240" s="1">
        <f t="shared" ref="E240:E245" si="7">960*42</f>
        <v>40320</v>
      </c>
      <c r="F240" s="1"/>
      <c r="G240" s="1"/>
      <c r="H240" s="1" t="s">
        <v>5</v>
      </c>
      <c r="I240" s="1" t="s">
        <v>248</v>
      </c>
    </row>
    <row r="241" spans="1:9" ht="18.75" x14ac:dyDescent="0.25">
      <c r="A241" s="19"/>
      <c r="B241" s="22"/>
      <c r="C241" s="22"/>
      <c r="D241" s="1">
        <v>960</v>
      </c>
      <c r="E241" s="1">
        <f t="shared" si="7"/>
        <v>40320</v>
      </c>
      <c r="F241" s="1"/>
      <c r="G241" s="1"/>
      <c r="H241" s="1" t="s">
        <v>5</v>
      </c>
      <c r="I241" s="1" t="s">
        <v>249</v>
      </c>
    </row>
    <row r="242" spans="1:9" ht="18.75" x14ac:dyDescent="0.25">
      <c r="A242" s="19"/>
      <c r="B242" s="21" t="s">
        <v>60</v>
      </c>
      <c r="C242" s="21">
        <v>43823</v>
      </c>
      <c r="D242" s="1">
        <v>960</v>
      </c>
      <c r="E242" s="1">
        <f t="shared" si="7"/>
        <v>40320</v>
      </c>
      <c r="F242" s="1"/>
      <c r="G242" s="1"/>
      <c r="H242" s="1" t="s">
        <v>5</v>
      </c>
      <c r="I242" s="1" t="s">
        <v>250</v>
      </c>
    </row>
    <row r="243" spans="1:9" ht="18.75" x14ac:dyDescent="0.25">
      <c r="A243" s="19"/>
      <c r="B243" s="22"/>
      <c r="C243" s="22"/>
      <c r="D243" s="1">
        <v>960</v>
      </c>
      <c r="E243" s="1">
        <f t="shared" si="7"/>
        <v>40320</v>
      </c>
      <c r="F243" s="24">
        <v>33</v>
      </c>
      <c r="G243" s="18">
        <f>33*50</f>
        <v>1650</v>
      </c>
      <c r="H243" s="1" t="s">
        <v>5</v>
      </c>
      <c r="I243" s="1" t="s">
        <v>251</v>
      </c>
    </row>
    <row r="244" spans="1:9" ht="18.75" x14ac:dyDescent="0.25">
      <c r="A244" s="19"/>
      <c r="B244" s="21" t="s">
        <v>12</v>
      </c>
      <c r="C244" s="21">
        <v>43826</v>
      </c>
      <c r="D244" s="1">
        <v>960</v>
      </c>
      <c r="E244" s="1">
        <f t="shared" si="7"/>
        <v>40320</v>
      </c>
      <c r="F244" s="24"/>
      <c r="G244" s="20"/>
      <c r="H244" s="1" t="s">
        <v>5</v>
      </c>
      <c r="I244" s="1" t="s">
        <v>252</v>
      </c>
    </row>
    <row r="245" spans="1:9" ht="18.75" x14ac:dyDescent="0.25">
      <c r="A245" s="19"/>
      <c r="B245" s="22"/>
      <c r="C245" s="22"/>
      <c r="D245" s="1">
        <v>960</v>
      </c>
      <c r="E245" s="1">
        <f t="shared" si="7"/>
        <v>40320</v>
      </c>
      <c r="F245" s="1"/>
      <c r="G245" s="1"/>
      <c r="H245" s="1" t="s">
        <v>5</v>
      </c>
      <c r="I245" s="1" t="s">
        <v>253</v>
      </c>
    </row>
    <row r="246" spans="1:9" ht="18.75" x14ac:dyDescent="0.25">
      <c r="A246" s="19"/>
      <c r="B246" s="21" t="s">
        <v>72</v>
      </c>
      <c r="C246" s="21">
        <v>43827</v>
      </c>
      <c r="D246" s="1">
        <v>960</v>
      </c>
      <c r="E246" s="1">
        <f t="shared" ref="E246:E247" si="8">960*42</f>
        <v>40320</v>
      </c>
      <c r="F246" s="1"/>
      <c r="G246" s="1"/>
      <c r="H246" s="1" t="s">
        <v>5</v>
      </c>
      <c r="I246" s="1" t="s">
        <v>254</v>
      </c>
    </row>
    <row r="247" spans="1:9" ht="18.75" x14ac:dyDescent="0.25">
      <c r="A247" s="19"/>
      <c r="B247" s="23"/>
      <c r="C247" s="23"/>
      <c r="D247" s="5">
        <v>960</v>
      </c>
      <c r="E247" s="5">
        <f t="shared" si="8"/>
        <v>40320</v>
      </c>
      <c r="F247" s="5"/>
      <c r="G247" s="5"/>
      <c r="H247" s="5" t="s">
        <v>5</v>
      </c>
      <c r="I247" s="5" t="s">
        <v>255</v>
      </c>
    </row>
    <row r="248" spans="1:9" ht="21" x14ac:dyDescent="0.35">
      <c r="A248" s="36"/>
      <c r="B248" s="37"/>
      <c r="C248" s="38"/>
      <c r="D248" s="39"/>
      <c r="E248" s="39"/>
      <c r="F248" s="39"/>
      <c r="G248" s="39"/>
      <c r="H248" s="38"/>
      <c r="I248" s="38"/>
    </row>
    <row r="249" spans="1:9" ht="15" customHeight="1" x14ac:dyDescent="0.25">
      <c r="A249" s="34"/>
      <c r="B249" s="35"/>
      <c r="C249" s="35"/>
      <c r="D249" s="35"/>
      <c r="E249" s="35"/>
      <c r="F249" s="35"/>
      <c r="G249" s="35"/>
      <c r="H249" s="35"/>
      <c r="I249" s="35"/>
    </row>
    <row r="250" spans="1:9" ht="15" customHeight="1" x14ac:dyDescent="0.25">
      <c r="A250" s="15"/>
    </row>
  </sheetData>
  <mergeCells count="472">
    <mergeCell ref="F243:F244"/>
    <mergeCell ref="G243:G244"/>
    <mergeCell ref="B244:B245"/>
    <mergeCell ref="C244:C245"/>
    <mergeCell ref="B246:B247"/>
    <mergeCell ref="C246:C247"/>
    <mergeCell ref="G226:G227"/>
    <mergeCell ref="F228:F229"/>
    <mergeCell ref="G228:G229"/>
    <mergeCell ref="B238:B239"/>
    <mergeCell ref="B232:B233"/>
    <mergeCell ref="F236:F237"/>
    <mergeCell ref="G236:G237"/>
    <mergeCell ref="F230:F231"/>
    <mergeCell ref="G230:G231"/>
    <mergeCell ref="F232:F233"/>
    <mergeCell ref="G232:G233"/>
    <mergeCell ref="F123:F124"/>
    <mergeCell ref="C181:C182"/>
    <mergeCell ref="C192:C193"/>
    <mergeCell ref="C194:C195"/>
    <mergeCell ref="C184:C185"/>
    <mergeCell ref="C186:C187"/>
    <mergeCell ref="F184:F185"/>
    <mergeCell ref="F188:F189"/>
    <mergeCell ref="G188:G189"/>
    <mergeCell ref="F192:F193"/>
    <mergeCell ref="G192:G193"/>
    <mergeCell ref="G143:G144"/>
    <mergeCell ref="C147:C148"/>
    <mergeCell ref="F147:F148"/>
    <mergeCell ref="G125:G126"/>
    <mergeCell ref="C125:C126"/>
    <mergeCell ref="G133:G134"/>
    <mergeCell ref="G162:G163"/>
    <mergeCell ref="F177:F178"/>
    <mergeCell ref="C152:C153"/>
    <mergeCell ref="G123:G124"/>
    <mergeCell ref="F130:F131"/>
    <mergeCell ref="G130:G131"/>
    <mergeCell ref="F128:F129"/>
    <mergeCell ref="A200:A205"/>
    <mergeCell ref="B206:B207"/>
    <mergeCell ref="A206:A211"/>
    <mergeCell ref="B212:B213"/>
    <mergeCell ref="A212:A216"/>
    <mergeCell ref="A196:A199"/>
    <mergeCell ref="A181:A183"/>
    <mergeCell ref="B184:B185"/>
    <mergeCell ref="B186:B187"/>
    <mergeCell ref="A184:A187"/>
    <mergeCell ref="B188:B189"/>
    <mergeCell ref="B190:B191"/>
    <mergeCell ref="A188:A191"/>
    <mergeCell ref="B192:B193"/>
    <mergeCell ref="B194:B195"/>
    <mergeCell ref="A192:A195"/>
    <mergeCell ref="B200:B202"/>
    <mergeCell ref="B214:B215"/>
    <mergeCell ref="G28:G29"/>
    <mergeCell ref="G32:G33"/>
    <mergeCell ref="G34:G35"/>
    <mergeCell ref="G62:G63"/>
    <mergeCell ref="A165:A168"/>
    <mergeCell ref="B158:B159"/>
    <mergeCell ref="C158:C159"/>
    <mergeCell ref="F158:F159"/>
    <mergeCell ref="G158:G159"/>
    <mergeCell ref="G75:G76"/>
    <mergeCell ref="C105:C106"/>
    <mergeCell ref="G114:G115"/>
    <mergeCell ref="G112:G113"/>
    <mergeCell ref="G94:G95"/>
    <mergeCell ref="G103:G104"/>
    <mergeCell ref="G92:G93"/>
    <mergeCell ref="G105:G106"/>
    <mergeCell ref="B121:B122"/>
    <mergeCell ref="F108:F109"/>
    <mergeCell ref="C108:C109"/>
    <mergeCell ref="B138:B139"/>
    <mergeCell ref="B150:B151"/>
    <mergeCell ref="B145:B146"/>
    <mergeCell ref="C154:C155"/>
    <mergeCell ref="C72:C73"/>
    <mergeCell ref="C68:C69"/>
    <mergeCell ref="C75:C76"/>
    <mergeCell ref="C87:C88"/>
    <mergeCell ref="G50:G51"/>
    <mergeCell ref="G184:G185"/>
    <mergeCell ref="B169:B170"/>
    <mergeCell ref="A169:A172"/>
    <mergeCell ref="B171:B172"/>
    <mergeCell ref="C169:C170"/>
    <mergeCell ref="C171:C172"/>
    <mergeCell ref="B181:B182"/>
    <mergeCell ref="B175:B176"/>
    <mergeCell ref="C156:C157"/>
    <mergeCell ref="F154:F155"/>
    <mergeCell ref="B128:B129"/>
    <mergeCell ref="B130:B131"/>
    <mergeCell ref="B133:B134"/>
    <mergeCell ref="B154:B155"/>
    <mergeCell ref="B156:B157"/>
    <mergeCell ref="G145:G146"/>
    <mergeCell ref="F114:F115"/>
    <mergeCell ref="C117:C118"/>
    <mergeCell ref="F133:F134"/>
    <mergeCell ref="G36:G38"/>
    <mergeCell ref="F70:F71"/>
    <mergeCell ref="G44:G45"/>
    <mergeCell ref="G66:G67"/>
    <mergeCell ref="G72:G73"/>
    <mergeCell ref="F68:F69"/>
    <mergeCell ref="F72:F73"/>
    <mergeCell ref="G70:G71"/>
    <mergeCell ref="G64:G65"/>
    <mergeCell ref="F60:F61"/>
    <mergeCell ref="F66:F67"/>
    <mergeCell ref="G48:G49"/>
    <mergeCell ref="G53:G54"/>
    <mergeCell ref="G58:G59"/>
    <mergeCell ref="G60:G61"/>
    <mergeCell ref="F50:F51"/>
    <mergeCell ref="G68:G69"/>
    <mergeCell ref="F4:F5"/>
    <mergeCell ref="G4:G5"/>
    <mergeCell ref="F6:F7"/>
    <mergeCell ref="G6:G7"/>
    <mergeCell ref="F9:F10"/>
    <mergeCell ref="G9:G10"/>
    <mergeCell ref="G24:G25"/>
    <mergeCell ref="G26:G27"/>
    <mergeCell ref="F24:F25"/>
    <mergeCell ref="F26:F27"/>
    <mergeCell ref="F13:F14"/>
    <mergeCell ref="G15:G16"/>
    <mergeCell ref="G11:G12"/>
    <mergeCell ref="C46:C47"/>
    <mergeCell ref="C44:C45"/>
    <mergeCell ref="B18:B19"/>
    <mergeCell ref="G30:G31"/>
    <mergeCell ref="G13:G14"/>
    <mergeCell ref="B15:B16"/>
    <mergeCell ref="F22:F23"/>
    <mergeCell ref="G22:G23"/>
    <mergeCell ref="C18:C19"/>
    <mergeCell ref="F18:F19"/>
    <mergeCell ref="G40:G41"/>
    <mergeCell ref="F20:F21"/>
    <mergeCell ref="G18:G19"/>
    <mergeCell ref="G20:G21"/>
    <mergeCell ref="G42:G43"/>
    <mergeCell ref="G46:G47"/>
    <mergeCell ref="B28:B29"/>
    <mergeCell ref="B20:B21"/>
    <mergeCell ref="C32:C33"/>
    <mergeCell ref="C13:C14"/>
    <mergeCell ref="C20:C21"/>
    <mergeCell ref="F30:F31"/>
    <mergeCell ref="B32:B33"/>
    <mergeCell ref="B40:B41"/>
    <mergeCell ref="C40:C41"/>
    <mergeCell ref="B42:B43"/>
    <mergeCell ref="C42:C43"/>
    <mergeCell ref="F58:F59"/>
    <mergeCell ref="F44:F45"/>
    <mergeCell ref="B11:B12"/>
    <mergeCell ref="C11:C12"/>
    <mergeCell ref="F11:F12"/>
    <mergeCell ref="A150:A153"/>
    <mergeCell ref="A103:A107"/>
    <mergeCell ref="A99:A102"/>
    <mergeCell ref="B117:B118"/>
    <mergeCell ref="C119:C120"/>
    <mergeCell ref="B119:B120"/>
    <mergeCell ref="C121:C122"/>
    <mergeCell ref="B123:B124"/>
    <mergeCell ref="C123:C124"/>
    <mergeCell ref="B152:B153"/>
    <mergeCell ref="A136:A140"/>
    <mergeCell ref="A141:A146"/>
    <mergeCell ref="A147:A149"/>
    <mergeCell ref="A85:A89"/>
    <mergeCell ref="A75:A79"/>
    <mergeCell ref="A108:A111"/>
    <mergeCell ref="A80:A84"/>
    <mergeCell ref="B105:B106"/>
    <mergeCell ref="B82:B83"/>
    <mergeCell ref="B85:B86"/>
    <mergeCell ref="B90:B91"/>
    <mergeCell ref="B99:B100"/>
    <mergeCell ref="A94:A98"/>
    <mergeCell ref="A90:A93"/>
    <mergeCell ref="B75:B76"/>
    <mergeCell ref="B77:B78"/>
    <mergeCell ref="B101:B102"/>
    <mergeCell ref="B103:B104"/>
    <mergeCell ref="B96:B97"/>
    <mergeCell ref="A18:A21"/>
    <mergeCell ref="C62:C63"/>
    <mergeCell ref="C64:C65"/>
    <mergeCell ref="F64:F65"/>
    <mergeCell ref="B22:B23"/>
    <mergeCell ref="B26:B27"/>
    <mergeCell ref="B24:B25"/>
    <mergeCell ref="C22:C23"/>
    <mergeCell ref="C24:C25"/>
    <mergeCell ref="C26:C27"/>
    <mergeCell ref="A28:A33"/>
    <mergeCell ref="B34:B35"/>
    <mergeCell ref="A52:A56"/>
    <mergeCell ref="F32:F33"/>
    <mergeCell ref="A48:A51"/>
    <mergeCell ref="B46:B47"/>
    <mergeCell ref="F36:F38"/>
    <mergeCell ref="C36:C38"/>
    <mergeCell ref="A40:A43"/>
    <mergeCell ref="B30:B31"/>
    <mergeCell ref="F28:F29"/>
    <mergeCell ref="C28:C29"/>
    <mergeCell ref="C30:C31"/>
    <mergeCell ref="C34:C35"/>
    <mergeCell ref="B13:B14"/>
    <mergeCell ref="A121:A124"/>
    <mergeCell ref="A117:A120"/>
    <mergeCell ref="F117:F118"/>
    <mergeCell ref="F112:F113"/>
    <mergeCell ref="F121:F122"/>
    <mergeCell ref="F119:F120"/>
    <mergeCell ref="C114:C115"/>
    <mergeCell ref="A112:A116"/>
    <mergeCell ref="A34:A39"/>
    <mergeCell ref="A13:A17"/>
    <mergeCell ref="C15:C16"/>
    <mergeCell ref="F15:F16"/>
    <mergeCell ref="A44:A47"/>
    <mergeCell ref="B48:B49"/>
    <mergeCell ref="B60:B61"/>
    <mergeCell ref="A64:A69"/>
    <mergeCell ref="B64:B65"/>
    <mergeCell ref="B87:B88"/>
    <mergeCell ref="F34:F35"/>
    <mergeCell ref="B66:B67"/>
    <mergeCell ref="F85:F86"/>
    <mergeCell ref="B44:B45"/>
    <mergeCell ref="F96:F97"/>
    <mergeCell ref="A1:I1"/>
    <mergeCell ref="A4:A8"/>
    <mergeCell ref="A2:I2"/>
    <mergeCell ref="A9:A12"/>
    <mergeCell ref="B68:B69"/>
    <mergeCell ref="C70:C71"/>
    <mergeCell ref="B4:B5"/>
    <mergeCell ref="C4:C5"/>
    <mergeCell ref="B6:B7"/>
    <mergeCell ref="C6:C7"/>
    <mergeCell ref="B9:B10"/>
    <mergeCell ref="C9:C10"/>
    <mergeCell ref="F40:F41"/>
    <mergeCell ref="F42:F43"/>
    <mergeCell ref="F46:F47"/>
    <mergeCell ref="F48:F49"/>
    <mergeCell ref="F55:F56"/>
    <mergeCell ref="A57:A63"/>
    <mergeCell ref="C66:C67"/>
    <mergeCell ref="A22:A27"/>
    <mergeCell ref="A70:A74"/>
    <mergeCell ref="B36:B38"/>
    <mergeCell ref="B58:B59"/>
    <mergeCell ref="B62:B63"/>
    <mergeCell ref="B50:B51"/>
    <mergeCell ref="C48:C49"/>
    <mergeCell ref="F75:F76"/>
    <mergeCell ref="F105:F106"/>
    <mergeCell ref="F90:F91"/>
    <mergeCell ref="C92:C93"/>
    <mergeCell ref="C96:C97"/>
    <mergeCell ref="C77:C78"/>
    <mergeCell ref="F62:F63"/>
    <mergeCell ref="F87:F88"/>
    <mergeCell ref="F77:F78"/>
    <mergeCell ref="C103:C104"/>
    <mergeCell ref="C58:C59"/>
    <mergeCell ref="C60:C61"/>
    <mergeCell ref="C50:C51"/>
    <mergeCell ref="C53:C54"/>
    <mergeCell ref="B92:B93"/>
    <mergeCell ref="B94:B95"/>
    <mergeCell ref="F94:F95"/>
    <mergeCell ref="C90:C91"/>
    <mergeCell ref="B72:B73"/>
    <mergeCell ref="B70:B71"/>
    <mergeCell ref="B53:B54"/>
    <mergeCell ref="F103:F104"/>
    <mergeCell ref="B55:B56"/>
    <mergeCell ref="F53:F54"/>
    <mergeCell ref="B112:B113"/>
    <mergeCell ref="B114:B115"/>
    <mergeCell ref="C112:C113"/>
    <mergeCell ref="G87:G88"/>
    <mergeCell ref="G55:G56"/>
    <mergeCell ref="B80:B81"/>
    <mergeCell ref="C80:C81"/>
    <mergeCell ref="F80:F81"/>
    <mergeCell ref="G80:G81"/>
    <mergeCell ref="C82:C83"/>
    <mergeCell ref="F82:F83"/>
    <mergeCell ref="G82:G83"/>
    <mergeCell ref="C94:C95"/>
    <mergeCell ref="C85:C86"/>
    <mergeCell ref="C55:C56"/>
    <mergeCell ref="G77:G78"/>
    <mergeCell ref="G96:G97"/>
    <mergeCell ref="G101:G102"/>
    <mergeCell ref="B108:B109"/>
    <mergeCell ref="G85:G86"/>
    <mergeCell ref="G90:G91"/>
    <mergeCell ref="F92:F93"/>
    <mergeCell ref="C99:C100"/>
    <mergeCell ref="C101:C102"/>
    <mergeCell ref="F101:F102"/>
    <mergeCell ref="F125:F126"/>
    <mergeCell ref="C128:C129"/>
    <mergeCell ref="C130:C131"/>
    <mergeCell ref="G121:G122"/>
    <mergeCell ref="C160:C161"/>
    <mergeCell ref="C150:C151"/>
    <mergeCell ref="G154:G155"/>
    <mergeCell ref="F156:F157"/>
    <mergeCell ref="G156:G157"/>
    <mergeCell ref="F152:F153"/>
    <mergeCell ref="C138:C139"/>
    <mergeCell ref="C145:C146"/>
    <mergeCell ref="F145:F146"/>
    <mergeCell ref="G117:G118"/>
    <mergeCell ref="G108:G109"/>
    <mergeCell ref="G119:G120"/>
    <mergeCell ref="C141:C142"/>
    <mergeCell ref="F141:F142"/>
    <mergeCell ref="G141:G142"/>
    <mergeCell ref="C143:C144"/>
    <mergeCell ref="F143:F144"/>
    <mergeCell ref="F222:F223"/>
    <mergeCell ref="G222:G223"/>
    <mergeCell ref="F224:F225"/>
    <mergeCell ref="G224:G225"/>
    <mergeCell ref="F226:F227"/>
    <mergeCell ref="G147:G148"/>
    <mergeCell ref="F150:F151"/>
    <mergeCell ref="G150:G151"/>
    <mergeCell ref="G165:G166"/>
    <mergeCell ref="G167:G168"/>
    <mergeCell ref="G171:G172"/>
    <mergeCell ref="G177:G178"/>
    <mergeCell ref="F179:F180"/>
    <mergeCell ref="G179:G180"/>
    <mergeCell ref="F181:F182"/>
    <mergeCell ref="G181:G182"/>
    <mergeCell ref="G194:G195"/>
    <mergeCell ref="G128:G129"/>
    <mergeCell ref="C167:C168"/>
    <mergeCell ref="F167:F168"/>
    <mergeCell ref="G152:G153"/>
    <mergeCell ref="A173:A176"/>
    <mergeCell ref="C173:C174"/>
    <mergeCell ref="C175:C176"/>
    <mergeCell ref="G169:G170"/>
    <mergeCell ref="G173:G174"/>
    <mergeCell ref="F160:F161"/>
    <mergeCell ref="B160:B161"/>
    <mergeCell ref="F169:F170"/>
    <mergeCell ref="C162:C163"/>
    <mergeCell ref="F165:F166"/>
    <mergeCell ref="B167:B168"/>
    <mergeCell ref="B173:B174"/>
    <mergeCell ref="F171:F172"/>
    <mergeCell ref="G160:G161"/>
    <mergeCell ref="F162:F163"/>
    <mergeCell ref="B165:B166"/>
    <mergeCell ref="F173:F174"/>
    <mergeCell ref="G175:G176"/>
    <mergeCell ref="F175:F176"/>
    <mergeCell ref="B141:B142"/>
    <mergeCell ref="B177:B178"/>
    <mergeCell ref="B179:B180"/>
    <mergeCell ref="A177:A180"/>
    <mergeCell ref="C177:C178"/>
    <mergeCell ref="C179:C180"/>
    <mergeCell ref="A125:A127"/>
    <mergeCell ref="A133:A135"/>
    <mergeCell ref="A128:A132"/>
    <mergeCell ref="C133:C134"/>
    <mergeCell ref="A154:A157"/>
    <mergeCell ref="A158:A161"/>
    <mergeCell ref="A162:A164"/>
    <mergeCell ref="C165:C166"/>
    <mergeCell ref="B147:B148"/>
    <mergeCell ref="B162:B163"/>
    <mergeCell ref="B143:B144"/>
    <mergeCell ref="B125:B126"/>
    <mergeCell ref="D186:D187"/>
    <mergeCell ref="B196:B197"/>
    <mergeCell ref="B198:B199"/>
    <mergeCell ref="E186:E187"/>
    <mergeCell ref="H186:H187"/>
    <mergeCell ref="I186:I187"/>
    <mergeCell ref="C188:C189"/>
    <mergeCell ref="C190:C191"/>
    <mergeCell ref="D190:D191"/>
    <mergeCell ref="E190:E191"/>
    <mergeCell ref="I190:I191"/>
    <mergeCell ref="H190:H191"/>
    <mergeCell ref="F190:F191"/>
    <mergeCell ref="G190:G191"/>
    <mergeCell ref="F198:F199"/>
    <mergeCell ref="G198:G199"/>
    <mergeCell ref="F194:F195"/>
    <mergeCell ref="F186:F187"/>
    <mergeCell ref="F196:F197"/>
    <mergeCell ref="G186:G187"/>
    <mergeCell ref="C196:C197"/>
    <mergeCell ref="G196:G197"/>
    <mergeCell ref="C198:C199"/>
    <mergeCell ref="C212:C213"/>
    <mergeCell ref="C214:C215"/>
    <mergeCell ref="F206:F207"/>
    <mergeCell ref="G206:G207"/>
    <mergeCell ref="F208:F210"/>
    <mergeCell ref="G208:G210"/>
    <mergeCell ref="C200:C202"/>
    <mergeCell ref="B203:B205"/>
    <mergeCell ref="C203:C205"/>
    <mergeCell ref="C206:C207"/>
    <mergeCell ref="B208:B210"/>
    <mergeCell ref="C208:C210"/>
    <mergeCell ref="G200:G202"/>
    <mergeCell ref="F203:F205"/>
    <mergeCell ref="G203:G205"/>
    <mergeCell ref="F200:F202"/>
    <mergeCell ref="B217:B218"/>
    <mergeCell ref="B219:B220"/>
    <mergeCell ref="A217:A221"/>
    <mergeCell ref="C217:C218"/>
    <mergeCell ref="C219:C220"/>
    <mergeCell ref="F217:F218"/>
    <mergeCell ref="G217:G218"/>
    <mergeCell ref="F219:F220"/>
    <mergeCell ref="G219:G220"/>
    <mergeCell ref="A228:A233"/>
    <mergeCell ref="C228:C229"/>
    <mergeCell ref="C230:C231"/>
    <mergeCell ref="C232:C233"/>
    <mergeCell ref="A240:A247"/>
    <mergeCell ref="B222:B223"/>
    <mergeCell ref="B224:B225"/>
    <mergeCell ref="C222:C223"/>
    <mergeCell ref="C224:C225"/>
    <mergeCell ref="B226:B227"/>
    <mergeCell ref="C226:C227"/>
    <mergeCell ref="A222:A227"/>
    <mergeCell ref="B228:B229"/>
    <mergeCell ref="B230:B231"/>
    <mergeCell ref="B242:B243"/>
    <mergeCell ref="C242:C243"/>
    <mergeCell ref="A234:A239"/>
    <mergeCell ref="C234:C235"/>
    <mergeCell ref="C236:C237"/>
    <mergeCell ref="C238:C239"/>
    <mergeCell ref="B240:B241"/>
    <mergeCell ref="C240:C241"/>
    <mergeCell ref="B234:B235"/>
    <mergeCell ref="B236:B237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2022-10-28T16:02:30Z</dcterms:modified>
</cp:coreProperties>
</file>