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74E6CD08-3DDF-49D5-829B-7880914C8F1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G6" i="1"/>
  <c r="E7" i="1"/>
  <c r="E338" i="1"/>
  <c r="E337" i="1"/>
  <c r="E336" i="1"/>
  <c r="E335" i="1"/>
  <c r="E339" i="1"/>
  <c r="E334" i="1"/>
  <c r="E333" i="1"/>
  <c r="E332" i="1"/>
  <c r="E329" i="1"/>
  <c r="E328" i="1"/>
  <c r="E331" i="1"/>
  <c r="E326" i="1"/>
  <c r="E325" i="1"/>
  <c r="E330" i="1"/>
  <c r="E327" i="1"/>
  <c r="E324" i="1"/>
  <c r="E323" i="1"/>
  <c r="E322" i="1"/>
  <c r="D331" i="1"/>
  <c r="D329" i="1"/>
  <c r="D327" i="1"/>
  <c r="E321" i="1"/>
  <c r="E320" i="1"/>
  <c r="E318" i="1"/>
  <c r="E319" i="1"/>
  <c r="E317" i="1"/>
  <c r="D317" i="1"/>
  <c r="E316" i="1"/>
  <c r="E315" i="1"/>
  <c r="E314" i="1"/>
  <c r="G307" i="1"/>
  <c r="E313" i="1"/>
  <c r="E312" i="1"/>
  <c r="E311" i="1"/>
  <c r="D312" i="1"/>
  <c r="D311" i="1"/>
  <c r="E310" i="1"/>
  <c r="E309" i="1"/>
  <c r="E308" i="1"/>
  <c r="E307" i="1"/>
  <c r="G299" i="1"/>
  <c r="E306" i="1"/>
  <c r="E305" i="1"/>
  <c r="E304" i="1"/>
  <c r="E303" i="1"/>
  <c r="E302" i="1"/>
  <c r="E301" i="1"/>
  <c r="E300" i="1"/>
  <c r="E299" i="1"/>
  <c r="E298" i="1"/>
  <c r="E296" i="1"/>
  <c r="E294" i="1"/>
  <c r="E297" i="1"/>
  <c r="E295" i="1"/>
  <c r="E293" i="1"/>
  <c r="E292" i="1"/>
  <c r="E291" i="1"/>
  <c r="D292" i="1"/>
  <c r="E290" i="1"/>
  <c r="E289" i="1"/>
  <c r="E288" i="1"/>
  <c r="E287" i="1"/>
  <c r="D290" i="1"/>
  <c r="D289" i="1"/>
  <c r="G277" i="1"/>
  <c r="G281" i="1"/>
  <c r="E286" i="1"/>
  <c r="E282" i="1"/>
  <c r="E285" i="1"/>
  <c r="E283" i="1"/>
  <c r="E281" i="1"/>
  <c r="E280" i="1"/>
  <c r="E284" i="1"/>
  <c r="E277" i="1"/>
  <c r="D286" i="1"/>
  <c r="D282" i="1"/>
  <c r="E279" i="1" l="1"/>
  <c r="E278" i="1"/>
  <c r="G273" i="1"/>
  <c r="E276" i="1"/>
  <c r="E275" i="1"/>
  <c r="E274" i="1" l="1"/>
  <c r="E273" i="1"/>
  <c r="E272" i="1"/>
  <c r="E271" i="1"/>
  <c r="E270" i="1"/>
  <c r="E269" i="1"/>
  <c r="E268" i="1"/>
  <c r="G267" i="1"/>
  <c r="E267" i="1"/>
  <c r="E266" i="1"/>
  <c r="G262" i="1" l="1"/>
  <c r="E265" i="1"/>
  <c r="E264" i="1"/>
  <c r="E263" i="1"/>
  <c r="E262" i="1"/>
  <c r="E261" i="1" l="1"/>
  <c r="E260" i="1"/>
  <c r="E259" i="1"/>
  <c r="G258" i="1"/>
  <c r="E258" i="1"/>
  <c r="E257" i="1"/>
  <c r="G255" i="1" l="1"/>
  <c r="G251" i="1"/>
  <c r="E256" i="1"/>
  <c r="E255" i="1"/>
  <c r="E254" i="1"/>
  <c r="E253" i="1"/>
  <c r="E252" i="1" l="1"/>
  <c r="E251" i="1"/>
  <c r="E250" i="1"/>
  <c r="E249" i="1"/>
  <c r="G247" i="1" l="1"/>
  <c r="G231" i="1"/>
  <c r="E248" i="1"/>
  <c r="E247" i="1"/>
  <c r="E246" i="1"/>
  <c r="E245" i="1"/>
  <c r="E244" i="1" l="1"/>
  <c r="E243" i="1"/>
  <c r="E242" i="1"/>
  <c r="E241" i="1"/>
  <c r="E240" i="1"/>
  <c r="E238" i="1" l="1"/>
  <c r="E237" i="1"/>
  <c r="E236" i="1"/>
  <c r="E235" i="1"/>
  <c r="E239" i="1"/>
  <c r="E232" i="1" l="1"/>
  <c r="E234" i="1"/>
  <c r="E233" i="1"/>
  <c r="E231" i="1"/>
  <c r="E230" i="1"/>
  <c r="E229" i="1"/>
  <c r="E228" i="1" l="1"/>
  <c r="E227" i="1"/>
  <c r="E226" i="1"/>
  <c r="E225" i="1"/>
  <c r="G223" i="1"/>
  <c r="G218" i="1"/>
  <c r="E224" i="1"/>
  <c r="E223" i="1"/>
  <c r="E222" i="1" l="1"/>
  <c r="E221" i="1"/>
  <c r="G205" i="1"/>
  <c r="E220" i="1"/>
  <c r="E219" i="1"/>
  <c r="E218" i="1"/>
  <c r="E217" i="1"/>
  <c r="E216" i="1"/>
  <c r="E215" i="1"/>
  <c r="E214" i="1" l="1"/>
  <c r="E213" i="1"/>
  <c r="E212" i="1"/>
  <c r="E211" i="1"/>
  <c r="E208" i="1" l="1"/>
  <c r="E207" i="1"/>
  <c r="G198" i="1"/>
  <c r="E210" i="1"/>
  <c r="E209" i="1"/>
  <c r="E206" i="1"/>
  <c r="E205" i="1"/>
  <c r="E204" i="1" l="1"/>
  <c r="E203" i="1"/>
  <c r="E202" i="1"/>
  <c r="G194" i="1"/>
  <c r="E201" i="1"/>
  <c r="E200" i="1"/>
  <c r="E199" i="1"/>
  <c r="E198" i="1"/>
  <c r="E197" i="1"/>
  <c r="E196" i="1"/>
  <c r="E195" i="1"/>
  <c r="E194" i="1"/>
  <c r="G192" i="1"/>
  <c r="E193" i="1"/>
  <c r="E192" i="1"/>
  <c r="E191" i="1"/>
  <c r="E190" i="1"/>
  <c r="E187" i="1" l="1"/>
  <c r="E189" i="1"/>
  <c r="E188" i="1"/>
  <c r="G186" i="1"/>
  <c r="E186" i="1"/>
  <c r="E185" i="1"/>
  <c r="E184" i="1"/>
  <c r="G182" i="1" l="1"/>
  <c r="E183" i="1"/>
  <c r="E182" i="1"/>
  <c r="E181" i="1"/>
  <c r="E180" i="1"/>
  <c r="E179" i="1"/>
  <c r="E178" i="1"/>
  <c r="E177" i="1" l="1"/>
  <c r="E176" i="1"/>
  <c r="G176" i="1"/>
  <c r="G174" i="1"/>
  <c r="G172" i="1"/>
  <c r="E175" i="1"/>
  <c r="E174" i="1"/>
  <c r="E173" i="1" l="1"/>
  <c r="E172" i="1"/>
  <c r="E170" i="1"/>
  <c r="E171" i="1"/>
  <c r="E169" i="1"/>
  <c r="E168" i="1"/>
  <c r="G166" i="1" l="1"/>
  <c r="G160" i="1"/>
  <c r="E165" i="1"/>
  <c r="E166" i="1"/>
  <c r="E164" i="1"/>
  <c r="E162" i="1"/>
  <c r="E163" i="1"/>
  <c r="E161" i="1"/>
  <c r="E160" i="1"/>
  <c r="E158" i="1"/>
  <c r="E159" i="1"/>
  <c r="E157" i="1"/>
  <c r="E156" i="1"/>
  <c r="E152" i="1" l="1"/>
  <c r="G155" i="1"/>
  <c r="G145" i="1"/>
  <c r="E155" i="1"/>
  <c r="E154" i="1"/>
  <c r="E153" i="1"/>
  <c r="E150" i="1"/>
  <c r="E151" i="1" l="1"/>
  <c r="E149" i="1" l="1"/>
  <c r="E148" i="1"/>
  <c r="E147" i="1"/>
  <c r="E146" i="1"/>
  <c r="E145" i="1"/>
  <c r="E144" i="1"/>
  <c r="E143" i="1"/>
  <c r="G140" i="1" l="1"/>
  <c r="G136" i="1"/>
  <c r="E142" i="1"/>
  <c r="E141" i="1"/>
  <c r="E140" i="1"/>
  <c r="E139" i="1"/>
  <c r="E138" i="1"/>
  <c r="E137" i="1" l="1"/>
  <c r="E136" i="1"/>
  <c r="E135" i="1"/>
  <c r="E134" i="1"/>
  <c r="E133" i="1"/>
  <c r="E132" i="1"/>
  <c r="G127" i="1" l="1"/>
  <c r="E131" i="1"/>
  <c r="E130" i="1"/>
  <c r="E129" i="1"/>
  <c r="E128" i="1"/>
  <c r="E127" i="1"/>
  <c r="E126" i="1"/>
  <c r="E125" i="1"/>
  <c r="G123" i="1" l="1"/>
  <c r="E124" i="1"/>
  <c r="E123" i="1"/>
  <c r="E122" i="1"/>
  <c r="E121" i="1"/>
  <c r="E120" i="1"/>
  <c r="E119" i="1"/>
  <c r="E118" i="1"/>
  <c r="G112" i="1" l="1"/>
  <c r="G107" i="1"/>
  <c r="G99" i="1"/>
  <c r="G92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7" i="1"/>
  <c r="E98" i="1"/>
  <c r="E96" i="1" l="1"/>
  <c r="E95" i="1"/>
  <c r="E93" i="1"/>
  <c r="G84" i="1"/>
  <c r="E94" i="1"/>
  <c r="E92" i="1"/>
  <c r="E91" i="1"/>
  <c r="E90" i="1"/>
  <c r="E88" i="1"/>
  <c r="E89" i="1"/>
  <c r="E87" i="1" l="1"/>
  <c r="E86" i="1"/>
  <c r="E85" i="1"/>
  <c r="E84" i="1"/>
  <c r="E83" i="1"/>
  <c r="E82" i="1"/>
  <c r="G80" i="1" l="1"/>
  <c r="G74" i="1"/>
  <c r="E80" i="1"/>
  <c r="E79" i="1"/>
  <c r="E78" i="1"/>
  <c r="E77" i="1"/>
  <c r="E76" i="1"/>
  <c r="E75" i="1" l="1"/>
  <c r="E74" i="1"/>
  <c r="E73" i="1"/>
  <c r="E72" i="1"/>
  <c r="E71" i="1"/>
  <c r="E68" i="1"/>
  <c r="E70" i="1"/>
  <c r="E69" i="1"/>
  <c r="G67" i="1" l="1"/>
  <c r="G62" i="1"/>
  <c r="E67" i="1"/>
  <c r="E66" i="1"/>
  <c r="E65" i="1"/>
  <c r="E64" i="1"/>
  <c r="G54" i="1" l="1"/>
  <c r="G47" i="1"/>
  <c r="E63" i="1"/>
  <c r="E62" i="1"/>
  <c r="E61" i="1"/>
  <c r="E60" i="1"/>
  <c r="E59" i="1"/>
  <c r="E58" i="1"/>
  <c r="E57" i="1"/>
  <c r="E56" i="1" l="1"/>
  <c r="E55" i="1"/>
  <c r="E51" i="1"/>
  <c r="E50" i="1"/>
  <c r="E54" i="1"/>
  <c r="E53" i="1"/>
  <c r="E52" i="1"/>
  <c r="E49" i="1"/>
  <c r="E48" i="1" l="1"/>
  <c r="E47" i="1"/>
  <c r="E46" i="1"/>
  <c r="E45" i="1"/>
  <c r="E44" i="1"/>
  <c r="E43" i="1"/>
  <c r="E41" i="1" l="1"/>
  <c r="E42" i="1"/>
  <c r="E40" i="1"/>
  <c r="E39" i="1"/>
  <c r="E38" i="1"/>
  <c r="E37" i="1"/>
  <c r="E36" i="1"/>
  <c r="E35" i="1"/>
  <c r="G29" i="1" l="1"/>
  <c r="G33" i="1"/>
  <c r="G25" i="1"/>
  <c r="E28" i="1"/>
  <c r="E29" i="1"/>
  <c r="E30" i="1"/>
  <c r="E31" i="1"/>
  <c r="E32" i="1"/>
  <c r="E33" i="1"/>
  <c r="E34" i="1"/>
  <c r="E27" i="1"/>
  <c r="E19" i="1" l="1"/>
  <c r="E26" i="1" l="1"/>
  <c r="E22" i="1"/>
  <c r="E21" i="1"/>
  <c r="E25" i="1"/>
  <c r="E24" i="1"/>
  <c r="E23" i="1"/>
  <c r="E20" i="1"/>
  <c r="E18" i="1"/>
  <c r="G14" i="1" l="1"/>
  <c r="G10" i="1"/>
  <c r="E11" i="1" l="1"/>
  <c r="E17" i="1"/>
  <c r="E16" i="1"/>
  <c r="E15" i="1"/>
  <c r="E14" i="1"/>
  <c r="E13" i="1"/>
  <c r="E12" i="1"/>
  <c r="E10" i="1"/>
  <c r="E9" i="1"/>
  <c r="E8" i="1"/>
</calcChain>
</file>

<file path=xl/sharedStrings.xml><?xml version="1.0" encoding="utf-8"?>
<sst xmlns="http://schemas.openxmlformats.org/spreadsheetml/2006/main" count="833" uniqueCount="343">
  <si>
    <t>Sem.</t>
  </si>
  <si>
    <t>Dia</t>
  </si>
  <si>
    <t>Fecha</t>
  </si>
  <si>
    <t>Cajas</t>
  </si>
  <si>
    <t>No./ Contenedor</t>
  </si>
  <si>
    <t>FINCA SAN VICENTE</t>
  </si>
  <si>
    <t>Tipo de caja 22XU</t>
  </si>
  <si>
    <t>Pes/Seg</t>
  </si>
  <si>
    <t>Pes/Prim</t>
  </si>
  <si>
    <t>PROCESO DE CAJAS DEL 2020</t>
  </si>
  <si>
    <t>DOMINGO</t>
  </si>
  <si>
    <t>DOLE ORGANICA</t>
  </si>
  <si>
    <t>BMOU-9260588</t>
  </si>
  <si>
    <t>DFIU-8002220</t>
  </si>
  <si>
    <t>LUNES</t>
  </si>
  <si>
    <t>DFIU-4270883</t>
  </si>
  <si>
    <t>DFIU-7211089</t>
  </si>
  <si>
    <t>MARTES</t>
  </si>
  <si>
    <t>MIÉRCOLES</t>
  </si>
  <si>
    <t>VIERNES</t>
  </si>
  <si>
    <t>SABADO</t>
  </si>
  <si>
    <t>DFIU-3340435</t>
  </si>
  <si>
    <t>DFIU-4235178</t>
  </si>
  <si>
    <t>DFIU-8100693</t>
  </si>
  <si>
    <t>SZLU-9927223</t>
  </si>
  <si>
    <t>BRON-9257985</t>
  </si>
  <si>
    <t>TTNU-8390599</t>
  </si>
  <si>
    <t>BRON-9260525</t>
  </si>
  <si>
    <t>DFIU-4260930</t>
  </si>
  <si>
    <t>BMOU-9827244</t>
  </si>
  <si>
    <t>DFIU-4261562</t>
  </si>
  <si>
    <t>DFIU-4209899</t>
  </si>
  <si>
    <t>SZLU-9927706</t>
  </si>
  <si>
    <t>DFIU-2600543</t>
  </si>
  <si>
    <t>DFIU-7201470</t>
  </si>
  <si>
    <t>GPF-703</t>
  </si>
  <si>
    <t>TENU-9427766</t>
  </si>
  <si>
    <t>TENU-9429157</t>
  </si>
  <si>
    <t>DFIU-3322792</t>
  </si>
  <si>
    <t>BMOU-9260504</t>
  </si>
  <si>
    <t xml:space="preserve">LUNES </t>
  </si>
  <si>
    <t xml:space="preserve">MARTES </t>
  </si>
  <si>
    <t xml:space="preserve">VIERNES </t>
  </si>
  <si>
    <t>DFIU-7105901</t>
  </si>
  <si>
    <t>TENU-9166805</t>
  </si>
  <si>
    <t>SEGU-9463767</t>
  </si>
  <si>
    <t>DFIU-8002050</t>
  </si>
  <si>
    <t>CXRU-1481610</t>
  </si>
  <si>
    <t>CXRU-1482366</t>
  </si>
  <si>
    <t>SZLU-9899353</t>
  </si>
  <si>
    <t>BMOU-9261429</t>
  </si>
  <si>
    <t>DFIU-7109574</t>
  </si>
  <si>
    <t>DFIU-4231906</t>
  </si>
  <si>
    <t>BMOU-9259930</t>
  </si>
  <si>
    <t>GBN-7223</t>
  </si>
  <si>
    <t>DFIU-3315509</t>
  </si>
  <si>
    <t>BMOU-9840457</t>
  </si>
  <si>
    <t>BMOU-9259503</t>
  </si>
  <si>
    <t>CXRU-1221167</t>
  </si>
  <si>
    <t>MIERCOLES</t>
  </si>
  <si>
    <t>DFIU-2134307</t>
  </si>
  <si>
    <t>DFIU-4233909</t>
  </si>
  <si>
    <t>DFIU-3334767</t>
  </si>
  <si>
    <t>DFIU-7221959</t>
  </si>
  <si>
    <t>DFIU-8121933</t>
  </si>
  <si>
    <t>DFIU-7202590</t>
  </si>
  <si>
    <t>DTPU-2134858</t>
  </si>
  <si>
    <t>CXRU-1220690</t>
  </si>
  <si>
    <t>BMOU-9256989</t>
  </si>
  <si>
    <t>TENU-942634</t>
  </si>
  <si>
    <t>DTPU-7210518</t>
  </si>
  <si>
    <t>TENU-9428865</t>
  </si>
  <si>
    <t>DFIU-4243316</t>
  </si>
  <si>
    <t>DFIU-4205656</t>
  </si>
  <si>
    <t>DFIU-4243419</t>
  </si>
  <si>
    <t>BMOU-9258425</t>
  </si>
  <si>
    <t>DFIU-3342844</t>
  </si>
  <si>
    <t>DFIU-4290783</t>
  </si>
  <si>
    <t>BMOU-9260042</t>
  </si>
  <si>
    <t>TENU-8392267</t>
  </si>
  <si>
    <t>DFIU-3335300</t>
  </si>
  <si>
    <t>DFIU-4201619</t>
  </si>
  <si>
    <t>CXRU-1610235</t>
  </si>
  <si>
    <t>GSR-1527</t>
  </si>
  <si>
    <t>DFIU-4262532</t>
  </si>
  <si>
    <t>BMOU-9257732</t>
  </si>
  <si>
    <t>BMOU-9261440</t>
  </si>
  <si>
    <t>CXRU-1611761</t>
  </si>
  <si>
    <t>BMOU-9258960</t>
  </si>
  <si>
    <t>DFIU-3315788</t>
  </si>
  <si>
    <t>CXRU-1610662</t>
  </si>
  <si>
    <t>DFIU-8101388</t>
  </si>
  <si>
    <t>SZLU-9927394</t>
  </si>
  <si>
    <t>BMOU-9826314</t>
  </si>
  <si>
    <t>BMOU-9260145</t>
  </si>
  <si>
    <t>CXRU-1482535</t>
  </si>
  <si>
    <t>SEGU-9464716</t>
  </si>
  <si>
    <t>CXRU-1481924</t>
  </si>
  <si>
    <t>SEGU-9129282</t>
  </si>
  <si>
    <t>DTPU-4290910</t>
  </si>
  <si>
    <t>BMOU-9260464</t>
  </si>
  <si>
    <t>DFIU-4243790</t>
  </si>
  <si>
    <t>GBN-7252</t>
  </si>
  <si>
    <t>SZLU-9927692</t>
  </si>
  <si>
    <t>SEGU-9128218</t>
  </si>
  <si>
    <t>BMOU-9826696</t>
  </si>
  <si>
    <t>BMOU-9826335</t>
  </si>
  <si>
    <t>DFIU-7100089</t>
  </si>
  <si>
    <t>DFIU-7230740</t>
  </si>
  <si>
    <t>GBN-8441</t>
  </si>
  <si>
    <t>DTPU-7210919</t>
  </si>
  <si>
    <t>DFIU-711550</t>
  </si>
  <si>
    <t>BMOU-9260844</t>
  </si>
  <si>
    <t>DFIU-2151015</t>
  </si>
  <si>
    <t>SZLU-9927218</t>
  </si>
  <si>
    <t>DFIU-7109949</t>
  </si>
  <si>
    <t>DFIU-2150580</t>
  </si>
  <si>
    <t>DFIU-7103703</t>
  </si>
  <si>
    <t>DFIU-4224996</t>
  </si>
  <si>
    <t>TENU-9426287</t>
  </si>
  <si>
    <t>TENU-9428968</t>
  </si>
  <si>
    <t>DFIU-7107606</t>
  </si>
  <si>
    <t>SZLU-9927096</t>
  </si>
  <si>
    <t>BMOU-9258955</t>
  </si>
  <si>
    <t>DFIU-4281975</t>
  </si>
  <si>
    <t>TTNU-8391790</t>
  </si>
  <si>
    <t>DTPU-4290422</t>
  </si>
  <si>
    <t>DFIU-8121321</t>
  </si>
  <si>
    <t>DFIU-3323660</t>
  </si>
  <si>
    <t>DFIU-4301290</t>
  </si>
  <si>
    <t>DFIU-3320450</t>
  </si>
  <si>
    <t>BMOU-9260968</t>
  </si>
  <si>
    <t>TLO-4703</t>
  </si>
  <si>
    <t>BMOU-9841052</t>
  </si>
  <si>
    <t>GBO-4306</t>
  </si>
  <si>
    <t>PPH-0602</t>
  </si>
  <si>
    <t>TTNU-8390829</t>
  </si>
  <si>
    <t>OAA-1562</t>
  </si>
  <si>
    <t>OAA-3655</t>
  </si>
  <si>
    <t>GBN-7229</t>
  </si>
  <si>
    <t>BMOU-9260253</t>
  </si>
  <si>
    <t>OAA-1521</t>
  </si>
  <si>
    <t>SEGU-9128352</t>
  </si>
  <si>
    <t>OAA-1770</t>
  </si>
  <si>
    <t>CXRU-161587</t>
  </si>
  <si>
    <t>GSC-2949</t>
  </si>
  <si>
    <t>DFIU-4231104</t>
  </si>
  <si>
    <t>TENU-9696873</t>
  </si>
  <si>
    <t>DFIU-8001938</t>
  </si>
  <si>
    <t>DFIU-7102688</t>
  </si>
  <si>
    <t>DFIU-3311822</t>
  </si>
  <si>
    <t>TENU-9696699</t>
  </si>
  <si>
    <t>DFIU-4224764</t>
  </si>
  <si>
    <t>DFIU-8102764</t>
  </si>
  <si>
    <t>BMOU-9259273</t>
  </si>
  <si>
    <t>DFIU-4235286</t>
  </si>
  <si>
    <t>SZLU-9927178</t>
  </si>
  <si>
    <t>DFIU-8122565</t>
  </si>
  <si>
    <t>TENU-9166981</t>
  </si>
  <si>
    <t>GBN-5325</t>
  </si>
  <si>
    <t>DFIU-7108201</t>
  </si>
  <si>
    <t>TENU-9696554</t>
  </si>
  <si>
    <t>XBT-0955</t>
  </si>
  <si>
    <t>DFIU-4239635</t>
  </si>
  <si>
    <t>SEGU-9833060</t>
  </si>
  <si>
    <t>DFIU-4210040</t>
  </si>
  <si>
    <t>DFIU-4220943</t>
  </si>
  <si>
    <t>TENU-9697294</t>
  </si>
  <si>
    <t>DFIU-4221019</t>
  </si>
  <si>
    <t>DFIU-3313532</t>
  </si>
  <si>
    <t>DFIU-3300999</t>
  </si>
  <si>
    <t>SEGU-9831621</t>
  </si>
  <si>
    <t>DFIU-4263230</t>
  </si>
  <si>
    <t>DFIU-3314293</t>
  </si>
  <si>
    <t>DFIU-4205893</t>
  </si>
  <si>
    <t>TENU-9698500</t>
  </si>
  <si>
    <t>DFIU-4220780</t>
  </si>
  <si>
    <t>DFIU-3341010</t>
  </si>
  <si>
    <t>TENU-9696786</t>
  </si>
  <si>
    <t>DFIU-8120310</t>
  </si>
  <si>
    <t>DFIU-2102880</t>
  </si>
  <si>
    <t>DFIU-2150718</t>
  </si>
  <si>
    <t>SEGU-9831175</t>
  </si>
  <si>
    <t>DFIU-3333713</t>
  </si>
  <si>
    <t>TENU-9697885</t>
  </si>
  <si>
    <t>DFIU-7200426</t>
  </si>
  <si>
    <t>DFIU-7222364</t>
  </si>
  <si>
    <t>DFIU-3341977</t>
  </si>
  <si>
    <t>BMOU-9258699</t>
  </si>
  <si>
    <t>DFIU-3312011</t>
  </si>
  <si>
    <t>TENU-9697648</t>
  </si>
  <si>
    <t>DFIU-2101647</t>
  </si>
  <si>
    <t>BMOU-9258805</t>
  </si>
  <si>
    <t>DFIU-7100704</t>
  </si>
  <si>
    <t>DFIU-4237720</t>
  </si>
  <si>
    <t>DFIU-7100509</t>
  </si>
  <si>
    <t>DFIU-4237967</t>
  </si>
  <si>
    <t>DFIU-7101927</t>
  </si>
  <si>
    <t>DFIU-4220028</t>
  </si>
  <si>
    <t>DTPU-4291481</t>
  </si>
  <si>
    <t>TENU-9698393</t>
  </si>
  <si>
    <t>TENU-9167416</t>
  </si>
  <si>
    <t>DFIU-4201394</t>
  </si>
  <si>
    <t>TENU-9166364</t>
  </si>
  <si>
    <t>DFIU-4207197</t>
  </si>
  <si>
    <t>DFIU-4255636</t>
  </si>
  <si>
    <t>DFIU-2100759</t>
  </si>
  <si>
    <t>BMOU-9260530</t>
  </si>
  <si>
    <t>TTNU-8390500</t>
  </si>
  <si>
    <t>DFIU-3341299</t>
  </si>
  <si>
    <t>BMOU-9259118</t>
  </si>
  <si>
    <t>SEGU-9832675</t>
  </si>
  <si>
    <t>GMW-994</t>
  </si>
  <si>
    <t>TENU-9429917</t>
  </si>
  <si>
    <t>DFIU-7109487</t>
  </si>
  <si>
    <t>DFIU-2102284</t>
  </si>
  <si>
    <t>GOS-0726</t>
  </si>
  <si>
    <t>SZLU-9899482</t>
  </si>
  <si>
    <t>TENU-9696533</t>
  </si>
  <si>
    <t>TENU-8391168</t>
  </si>
  <si>
    <t>DFIU-3336311</t>
  </si>
  <si>
    <t>DFIU-7108393</t>
  </si>
  <si>
    <t>TENU-9696220</t>
  </si>
  <si>
    <t>DFIU-4232902</t>
  </si>
  <si>
    <t>BMOU-9257012</t>
  </si>
  <si>
    <t>DFIU-7220926</t>
  </si>
  <si>
    <t>DFIU-4263565</t>
  </si>
  <si>
    <t>DFIU-4222041</t>
  </si>
  <si>
    <t>DFIU-7108006</t>
  </si>
  <si>
    <t>DFIU-3336646</t>
  </si>
  <si>
    <t>DTPU-2134360</t>
  </si>
  <si>
    <t>BMOU-9256926</t>
  </si>
  <si>
    <t>SEGU-9464001</t>
  </si>
  <si>
    <t>DFIU-7106301</t>
  </si>
  <si>
    <t>DFIU-7230800</t>
  </si>
  <si>
    <t>CXRU-1612310</t>
  </si>
  <si>
    <t>DFIU-3341621</t>
  </si>
  <si>
    <t>SEGU-9127612</t>
  </si>
  <si>
    <t>DFIU-7110641</t>
  </si>
  <si>
    <t>SEGU-9831046</t>
  </si>
  <si>
    <t>DFIU-4229560</t>
  </si>
  <si>
    <t>DFIU-3342567</t>
  </si>
  <si>
    <t>BMOU-9826130</t>
  </si>
  <si>
    <t>SZLU-9899420</t>
  </si>
  <si>
    <t>BMOU-9260361</t>
  </si>
  <si>
    <t>DFIU-7230267</t>
  </si>
  <si>
    <t>DFIU-3341386</t>
  </si>
  <si>
    <t>DFIU-4263755</t>
  </si>
  <si>
    <t>TENU-9696723</t>
  </si>
  <si>
    <t>DFIU-7231828</t>
  </si>
  <si>
    <t>DFIU-2132161</t>
  </si>
  <si>
    <t>DFIU-3324054</t>
  </si>
  <si>
    <t>DFIU-4225797</t>
  </si>
  <si>
    <t>DFIU-4224888</t>
  </si>
  <si>
    <t>DFIU-4236868</t>
  </si>
  <si>
    <t>DTPU-2133492</t>
  </si>
  <si>
    <t>TENU-9696770</t>
  </si>
  <si>
    <t>DFIU-8122159</t>
  </si>
  <si>
    <t>DTPU-2131397</t>
  </si>
  <si>
    <t>DFIU-4202359</t>
  </si>
  <si>
    <t>DFIU-4242222</t>
  </si>
  <si>
    <t>DFIU-711186</t>
  </si>
  <si>
    <t>SEGU-9832119</t>
  </si>
  <si>
    <t>DFIU-4264807</t>
  </si>
  <si>
    <t>TENU-9427220</t>
  </si>
  <si>
    <t>DFIU-4240913</t>
  </si>
  <si>
    <t>SEGU-9831236</t>
  </si>
  <si>
    <t>BMOU-9258298</t>
  </si>
  <si>
    <t>DFIU-4235218</t>
  </si>
  <si>
    <t>TENU-9429500</t>
  </si>
  <si>
    <t>DFIU-2120170</t>
  </si>
  <si>
    <t>TENU-9696214</t>
  </si>
  <si>
    <t>DFIU-3334828</t>
  </si>
  <si>
    <t>DFIU-3312536</t>
  </si>
  <si>
    <t>DFIU-4238372</t>
  </si>
  <si>
    <t>DFIU-4238264</t>
  </si>
  <si>
    <t>BMOU-9261291</t>
  </si>
  <si>
    <t>TTNU-8391980</t>
  </si>
  <si>
    <t>SEGU-9128727</t>
  </si>
  <si>
    <t>DFIU-3324286</t>
  </si>
  <si>
    <t>TENU-9429080</t>
  </si>
  <si>
    <t>BMOU-9260340</t>
  </si>
  <si>
    <t>DFIU-4225272</t>
  </si>
  <si>
    <t>DFIU-4238388</t>
  </si>
  <si>
    <t>DFIU4260490</t>
  </si>
  <si>
    <t>DFIU7110209</t>
  </si>
  <si>
    <t>BMOU9360016</t>
  </si>
  <si>
    <t>DFIU4262023</t>
  </si>
  <si>
    <t>DFIU3334710</t>
  </si>
  <si>
    <t>DFIU4221024</t>
  </si>
  <si>
    <t>DFIU4220497</t>
  </si>
  <si>
    <t>BMOU9259313</t>
  </si>
  <si>
    <t>CONVENCIONAL</t>
  </si>
  <si>
    <t>DFIU8102960</t>
  </si>
  <si>
    <t>DFIU4263797</t>
  </si>
  <si>
    <t>DFIU4224281</t>
  </si>
  <si>
    <t>DFIU4232245</t>
  </si>
  <si>
    <t>DFIU4270040</t>
  </si>
  <si>
    <t>CXRU1609830</t>
  </si>
  <si>
    <t>DFIU4241057</t>
  </si>
  <si>
    <t>DFIU4300870</t>
  </si>
  <si>
    <t>DFIU4239574</t>
  </si>
  <si>
    <t>DFIU8112485</t>
  </si>
  <si>
    <t>DFIU4233529</t>
  </si>
  <si>
    <t>TEMU9697150</t>
  </si>
  <si>
    <t>DFIU4242475</t>
  </si>
  <si>
    <t>DFIU8123010</t>
  </si>
  <si>
    <t>DFIU8121656</t>
  </si>
  <si>
    <t>DFIU4251224</t>
  </si>
  <si>
    <t>DTPU4291901</t>
  </si>
  <si>
    <t>DFIU4301285</t>
  </si>
  <si>
    <t>DFIU3314642</t>
  </si>
  <si>
    <t>TEMU9697036</t>
  </si>
  <si>
    <t>DFIU4281300</t>
  </si>
  <si>
    <t>DFIU4281975</t>
  </si>
  <si>
    <t>DFIU3302034</t>
  </si>
  <si>
    <t>DFIU4240981</t>
  </si>
  <si>
    <t>DFIU3337067</t>
  </si>
  <si>
    <t>DFIU8112192</t>
  </si>
  <si>
    <t>DFIU4235943</t>
  </si>
  <si>
    <t>MEDU9711466</t>
  </si>
  <si>
    <t>DFIU3332321</t>
  </si>
  <si>
    <t>DTPU7210550</t>
  </si>
  <si>
    <t>DFIU7202440</t>
  </si>
  <si>
    <t>DFIU4224907</t>
  </si>
  <si>
    <t>DFIU4360838</t>
  </si>
  <si>
    <t>DTPU2132217</t>
  </si>
  <si>
    <t>BMOU9885913</t>
  </si>
  <si>
    <t>DFIU3334582</t>
  </si>
  <si>
    <t>DTPU2134328</t>
  </si>
  <si>
    <t>BMOU9289508</t>
  </si>
  <si>
    <t>DFIU7109342</t>
  </si>
  <si>
    <t>DFIU7220850</t>
  </si>
  <si>
    <t>DFIU4271690</t>
  </si>
  <si>
    <t>DFIU4220542</t>
  </si>
  <si>
    <t>TEMU9167801</t>
  </si>
  <si>
    <t>DFIU4202410</t>
  </si>
  <si>
    <t>BMOU9888804</t>
  </si>
  <si>
    <t>DFIU7200180</t>
  </si>
  <si>
    <t>BMOU9325631</t>
  </si>
  <si>
    <t>GESU9394110</t>
  </si>
  <si>
    <t>DFIU7111930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</si>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</sst>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2" borderId="0" xfId="0" applyFill="1"/>
    <xf numFmtId="0" fontId="3" fillId="2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9" xfId="0" applyBorder="1"/>
    <xf numFmtId="0" fontId="4" fillId="0" borderId="9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14" fontId="3" fillId="2" borderId="3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/>
    <xf numFmtId="14" fontId="3" fillId="0" borderId="0" xfId="0" applyNumberFormat="1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3"/>
  <sheetViews>
    <sheetView tabSelected="1" workbookViewId="0">
      <selection activeCell="L8" sqref="L8"/>
    </sheetView>
  </sheetViews>
  <sheetFormatPr baseColWidth="10" defaultRowHeight="15" x14ac:dyDescent="0.25"/>
  <cols>
    <col min="1" max="1" width="9.85546875" customWidth="1"/>
    <col min="2" max="2" width="14.85546875" customWidth="1"/>
    <col min="3" max="3" width="16.85546875" customWidth="1"/>
    <col min="4" max="4" width="10.7109375" customWidth="1"/>
    <col min="5" max="5" width="12.140625" customWidth="1"/>
    <col min="6" max="6" width="6.85546875" customWidth="1"/>
    <col min="7" max="7" width="10.7109375" customWidth="1"/>
    <col min="8" max="8" width="20.7109375" customWidth="1"/>
    <col min="9" max="9" width="21.85546875" customWidth="1"/>
  </cols>
  <sheetData>
    <row r="1" spans="1:11" ht="23.25" x14ac:dyDescent="0.35">
      <c r="A1" s="43" t="s">
        <v>5</v>
      </c>
      <c r="B1" s="43"/>
      <c r="C1" s="43"/>
      <c r="D1" s="43"/>
      <c r="E1" s="43"/>
      <c r="F1" s="43"/>
      <c r="G1" s="43"/>
      <c r="H1" s="43"/>
      <c r="I1" s="43"/>
    </row>
    <row r="2" spans="1:11" ht="23.25" x14ac:dyDescent="0.35">
      <c r="A2" s="43" t="s">
        <v>9</v>
      </c>
      <c r="B2" s="43"/>
      <c r="C2" s="43"/>
      <c r="D2" s="43"/>
      <c r="E2" s="43"/>
      <c r="F2" s="43"/>
      <c r="G2" s="43"/>
      <c r="H2" s="43"/>
      <c r="I2" s="43"/>
    </row>
    <row r="3" spans="1:11" ht="18.7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8</v>
      </c>
      <c r="F3" s="2" t="s">
        <v>3</v>
      </c>
      <c r="G3" s="2" t="s">
        <v>7</v>
      </c>
      <c r="H3" s="2" t="s">
        <v>6</v>
      </c>
      <c r="I3" s="2" t="s">
        <v>4</v>
      </c>
    </row>
    <row r="4" spans="1:11" ht="18.75" x14ac:dyDescent="0.25">
      <c r="A4" s="29">
        <v>1</v>
      </c>
      <c r="B4" s="26" t="s">
        <v>10</v>
      </c>
      <c r="C4" s="26">
        <v>44194</v>
      </c>
      <c r="D4" s="1">
        <v>960</v>
      </c>
      <c r="E4" s="1">
        <f>960*42</f>
        <v>40320</v>
      </c>
      <c r="F4" s="29"/>
      <c r="G4" s="29"/>
      <c r="H4" s="1" t="s">
        <v>11</v>
      </c>
      <c r="I4" s="1" t="s">
        <v>15</v>
      </c>
      <c r="K4" s="48"/>
    </row>
    <row r="5" spans="1:11" ht="18.75" x14ac:dyDescent="0.25">
      <c r="A5" s="30"/>
      <c r="B5" s="27"/>
      <c r="C5" s="27"/>
      <c r="D5" s="1">
        <v>960</v>
      </c>
      <c r="E5" s="1">
        <f>960*42</f>
        <v>40320</v>
      </c>
      <c r="F5" s="31"/>
      <c r="G5" s="31"/>
      <c r="H5" s="1" t="s">
        <v>11</v>
      </c>
      <c r="I5" s="1" t="s">
        <v>16</v>
      </c>
      <c r="K5" s="48"/>
    </row>
    <row r="6" spans="1:11" ht="18.75" x14ac:dyDescent="0.25">
      <c r="A6" s="30"/>
      <c r="B6" s="26" t="s">
        <v>14</v>
      </c>
      <c r="C6" s="26">
        <v>44195</v>
      </c>
      <c r="D6" s="1">
        <v>960</v>
      </c>
      <c r="E6" s="1">
        <f>960*42</f>
        <v>40320</v>
      </c>
      <c r="F6" s="29">
        <v>26</v>
      </c>
      <c r="G6" s="29">
        <f>26*50</f>
        <v>1300</v>
      </c>
      <c r="H6" s="1" t="s">
        <v>11</v>
      </c>
      <c r="I6" s="1" t="s">
        <v>12</v>
      </c>
    </row>
    <row r="7" spans="1:11" ht="18.75" x14ac:dyDescent="0.25">
      <c r="A7" s="31"/>
      <c r="B7" s="27"/>
      <c r="C7" s="27"/>
      <c r="D7" s="1">
        <v>480</v>
      </c>
      <c r="E7" s="1">
        <f>480*42</f>
        <v>20160</v>
      </c>
      <c r="F7" s="31"/>
      <c r="G7" s="31"/>
      <c r="H7" s="1" t="s">
        <v>11</v>
      </c>
      <c r="I7" s="1" t="s">
        <v>13</v>
      </c>
    </row>
    <row r="8" spans="1:11" ht="18.75" x14ac:dyDescent="0.25">
      <c r="A8" s="29">
        <v>2</v>
      </c>
      <c r="B8" s="26" t="s">
        <v>14</v>
      </c>
      <c r="C8" s="26">
        <v>43836</v>
      </c>
      <c r="D8" s="1">
        <v>960</v>
      </c>
      <c r="E8" s="1">
        <f>960*42</f>
        <v>40320</v>
      </c>
      <c r="F8" s="29"/>
      <c r="G8" s="29"/>
      <c r="H8" s="1" t="s">
        <v>11</v>
      </c>
      <c r="I8" s="1" t="s">
        <v>21</v>
      </c>
    </row>
    <row r="9" spans="1:11" ht="18.75" x14ac:dyDescent="0.25">
      <c r="A9" s="30"/>
      <c r="B9" s="27"/>
      <c r="C9" s="27"/>
      <c r="D9" s="1">
        <v>960</v>
      </c>
      <c r="E9" s="1">
        <f>960*42</f>
        <v>40320</v>
      </c>
      <c r="F9" s="31"/>
      <c r="G9" s="31"/>
      <c r="H9" s="1" t="s">
        <v>11</v>
      </c>
      <c r="I9" s="1" t="s">
        <v>22</v>
      </c>
    </row>
    <row r="10" spans="1:11" ht="18.75" x14ac:dyDescent="0.25">
      <c r="A10" s="30"/>
      <c r="B10" s="26" t="s">
        <v>17</v>
      </c>
      <c r="C10" s="26">
        <v>43837</v>
      </c>
      <c r="D10" s="1">
        <v>960</v>
      </c>
      <c r="E10" s="1">
        <f>960*42</f>
        <v>40320</v>
      </c>
      <c r="F10" s="29">
        <v>25</v>
      </c>
      <c r="G10" s="29">
        <f>25*50</f>
        <v>1250</v>
      </c>
      <c r="H10" s="1" t="s">
        <v>11</v>
      </c>
      <c r="I10" s="1" t="s">
        <v>23</v>
      </c>
    </row>
    <row r="11" spans="1:11" ht="18.75" x14ac:dyDescent="0.25">
      <c r="A11" s="30"/>
      <c r="B11" s="27"/>
      <c r="C11" s="27"/>
      <c r="D11" s="1">
        <v>720</v>
      </c>
      <c r="E11" s="1">
        <f>720*42</f>
        <v>30240</v>
      </c>
      <c r="F11" s="31"/>
      <c r="G11" s="31"/>
      <c r="H11" s="1" t="s">
        <v>11</v>
      </c>
      <c r="I11" s="1" t="s">
        <v>24</v>
      </c>
    </row>
    <row r="12" spans="1:11" ht="18.75" x14ac:dyDescent="0.25">
      <c r="A12" s="30"/>
      <c r="B12" s="26" t="s">
        <v>18</v>
      </c>
      <c r="C12" s="26">
        <v>43838</v>
      </c>
      <c r="D12" s="1">
        <v>960</v>
      </c>
      <c r="E12" s="1">
        <f t="shared" ref="E12:E17" si="0">960*42</f>
        <v>40320</v>
      </c>
      <c r="F12" s="29"/>
      <c r="G12" s="29"/>
      <c r="H12" s="1" t="s">
        <v>11</v>
      </c>
      <c r="I12" s="1" t="s">
        <v>25</v>
      </c>
    </row>
    <row r="13" spans="1:11" ht="18.75" x14ac:dyDescent="0.25">
      <c r="A13" s="30"/>
      <c r="B13" s="27"/>
      <c r="C13" s="27"/>
      <c r="D13" s="1">
        <v>960</v>
      </c>
      <c r="E13" s="1">
        <f t="shared" si="0"/>
        <v>40320</v>
      </c>
      <c r="F13" s="31"/>
      <c r="G13" s="31"/>
      <c r="H13" s="1" t="s">
        <v>11</v>
      </c>
      <c r="I13" s="1" t="s">
        <v>26</v>
      </c>
    </row>
    <row r="14" spans="1:11" ht="18.75" x14ac:dyDescent="0.25">
      <c r="A14" s="30"/>
      <c r="B14" s="26" t="s">
        <v>19</v>
      </c>
      <c r="C14" s="26">
        <v>43840</v>
      </c>
      <c r="D14" s="1">
        <v>960</v>
      </c>
      <c r="E14" s="1">
        <f t="shared" si="0"/>
        <v>40320</v>
      </c>
      <c r="F14" s="29">
        <v>30</v>
      </c>
      <c r="G14" s="29">
        <f>30*50</f>
        <v>1500</v>
      </c>
      <c r="H14" s="1" t="s">
        <v>11</v>
      </c>
      <c r="I14" s="1" t="s">
        <v>27</v>
      </c>
    </row>
    <row r="15" spans="1:11" ht="18.75" x14ac:dyDescent="0.25">
      <c r="A15" s="30"/>
      <c r="B15" s="27"/>
      <c r="C15" s="27"/>
      <c r="D15" s="1">
        <v>960</v>
      </c>
      <c r="E15" s="1">
        <f t="shared" si="0"/>
        <v>40320</v>
      </c>
      <c r="F15" s="31"/>
      <c r="G15" s="31"/>
      <c r="H15" s="1" t="s">
        <v>11</v>
      </c>
      <c r="I15" s="1" t="s">
        <v>28</v>
      </c>
    </row>
    <row r="16" spans="1:11" ht="18.75" x14ac:dyDescent="0.25">
      <c r="A16" s="30"/>
      <c r="B16" s="26" t="s">
        <v>20</v>
      </c>
      <c r="C16" s="26">
        <v>43841</v>
      </c>
      <c r="D16" s="1">
        <v>960</v>
      </c>
      <c r="E16" s="1">
        <f t="shared" si="0"/>
        <v>40320</v>
      </c>
      <c r="F16" s="29"/>
      <c r="G16" s="29"/>
      <c r="H16" s="1" t="s">
        <v>11</v>
      </c>
      <c r="I16" s="1" t="s">
        <v>29</v>
      </c>
    </row>
    <row r="17" spans="1:9" ht="18.75" x14ac:dyDescent="0.25">
      <c r="A17" s="31"/>
      <c r="B17" s="27"/>
      <c r="C17" s="27"/>
      <c r="D17" s="1">
        <v>960</v>
      </c>
      <c r="E17" s="1">
        <f t="shared" si="0"/>
        <v>40320</v>
      </c>
      <c r="F17" s="31"/>
      <c r="G17" s="31"/>
      <c r="H17" s="1" t="s">
        <v>11</v>
      </c>
      <c r="I17" s="1" t="s">
        <v>30</v>
      </c>
    </row>
    <row r="18" spans="1:9" ht="18.75" x14ac:dyDescent="0.25">
      <c r="A18" s="29">
        <v>3</v>
      </c>
      <c r="B18" s="26" t="s">
        <v>14</v>
      </c>
      <c r="C18" s="26">
        <v>43843</v>
      </c>
      <c r="D18" s="1">
        <v>960</v>
      </c>
      <c r="E18" s="1">
        <f>960*42</f>
        <v>40320</v>
      </c>
      <c r="F18" s="29"/>
      <c r="G18" s="29"/>
      <c r="H18" s="1" t="s">
        <v>11</v>
      </c>
      <c r="I18" s="1" t="s">
        <v>31</v>
      </c>
    </row>
    <row r="19" spans="1:9" ht="18.75" x14ac:dyDescent="0.25">
      <c r="A19" s="30"/>
      <c r="B19" s="27"/>
      <c r="C19" s="27"/>
      <c r="D19" s="1">
        <v>720</v>
      </c>
      <c r="E19" s="1">
        <f>720*42</f>
        <v>30240</v>
      </c>
      <c r="F19" s="31"/>
      <c r="G19" s="31"/>
      <c r="H19" s="1" t="s">
        <v>11</v>
      </c>
      <c r="I19" s="1" t="s">
        <v>32</v>
      </c>
    </row>
    <row r="20" spans="1:9" ht="18.75" x14ac:dyDescent="0.25">
      <c r="A20" s="30"/>
      <c r="B20" s="26" t="s">
        <v>17</v>
      </c>
      <c r="C20" s="26">
        <v>43844</v>
      </c>
      <c r="D20" s="1">
        <v>960</v>
      </c>
      <c r="E20" s="1">
        <f>960*42</f>
        <v>40320</v>
      </c>
      <c r="F20" s="29"/>
      <c r="G20" s="29"/>
      <c r="H20" s="1" t="s">
        <v>11</v>
      </c>
      <c r="I20" s="1" t="s">
        <v>33</v>
      </c>
    </row>
    <row r="21" spans="1:9" ht="18.75" x14ac:dyDescent="0.25">
      <c r="A21" s="30"/>
      <c r="B21" s="28"/>
      <c r="C21" s="28"/>
      <c r="D21" s="1">
        <v>960</v>
      </c>
      <c r="E21" s="1">
        <f>960*42</f>
        <v>40320</v>
      </c>
      <c r="F21" s="31"/>
      <c r="G21" s="31"/>
      <c r="H21" s="1" t="s">
        <v>11</v>
      </c>
      <c r="I21" s="1" t="s">
        <v>34</v>
      </c>
    </row>
    <row r="22" spans="1:9" ht="18.75" x14ac:dyDescent="0.25">
      <c r="A22" s="30"/>
      <c r="B22" s="27"/>
      <c r="C22" s="27"/>
      <c r="D22" s="1">
        <v>240</v>
      </c>
      <c r="E22" s="1">
        <f>240*42</f>
        <v>10080</v>
      </c>
      <c r="F22" s="12"/>
      <c r="G22" s="12"/>
      <c r="H22" s="1" t="s">
        <v>11</v>
      </c>
      <c r="I22" s="1" t="s">
        <v>35</v>
      </c>
    </row>
    <row r="23" spans="1:9" ht="18.75" x14ac:dyDescent="0.25">
      <c r="A23" s="30"/>
      <c r="B23" s="26" t="s">
        <v>19</v>
      </c>
      <c r="C23" s="26">
        <v>43847</v>
      </c>
      <c r="D23" s="1">
        <v>960</v>
      </c>
      <c r="E23" s="1">
        <f>960*42</f>
        <v>40320</v>
      </c>
      <c r="F23" s="12"/>
      <c r="G23" s="12"/>
      <c r="H23" s="1" t="s">
        <v>11</v>
      </c>
      <c r="I23" s="1" t="s">
        <v>36</v>
      </c>
    </row>
    <row r="24" spans="1:9" ht="18.75" x14ac:dyDescent="0.25">
      <c r="A24" s="30"/>
      <c r="B24" s="27"/>
      <c r="C24" s="27"/>
      <c r="D24" s="1">
        <v>960</v>
      </c>
      <c r="E24" s="1">
        <f>960*42</f>
        <v>40320</v>
      </c>
      <c r="F24" s="12"/>
      <c r="G24" s="12"/>
      <c r="H24" s="1" t="s">
        <v>11</v>
      </c>
      <c r="I24" s="1" t="s">
        <v>37</v>
      </c>
    </row>
    <row r="25" spans="1:9" ht="18.75" x14ac:dyDescent="0.25">
      <c r="A25" s="30"/>
      <c r="B25" s="26" t="s">
        <v>20</v>
      </c>
      <c r="C25" s="26">
        <v>43848</v>
      </c>
      <c r="D25" s="1">
        <v>960</v>
      </c>
      <c r="E25" s="1">
        <f>960*42</f>
        <v>40320</v>
      </c>
      <c r="F25" s="29">
        <v>30</v>
      </c>
      <c r="G25" s="29">
        <f>30*50</f>
        <v>1500</v>
      </c>
      <c r="H25" s="1" t="s">
        <v>11</v>
      </c>
      <c r="I25" s="1" t="s">
        <v>38</v>
      </c>
    </row>
    <row r="26" spans="1:9" ht="18.75" x14ac:dyDescent="0.25">
      <c r="A26" s="31"/>
      <c r="B26" s="27"/>
      <c r="C26" s="27"/>
      <c r="D26" s="1">
        <v>912</v>
      </c>
      <c r="E26" s="1">
        <f>912*42</f>
        <v>38304</v>
      </c>
      <c r="F26" s="31"/>
      <c r="G26" s="31"/>
      <c r="H26" s="1" t="s">
        <v>11</v>
      </c>
      <c r="I26" s="1" t="s">
        <v>39</v>
      </c>
    </row>
    <row r="27" spans="1:9" ht="18.75" x14ac:dyDescent="0.25">
      <c r="A27" s="29">
        <v>4</v>
      </c>
      <c r="B27" s="26" t="s">
        <v>40</v>
      </c>
      <c r="C27" s="26">
        <v>43850</v>
      </c>
      <c r="D27" s="1">
        <v>960</v>
      </c>
      <c r="E27" s="1">
        <f>960*42</f>
        <v>40320</v>
      </c>
      <c r="F27" s="29"/>
      <c r="G27" s="29"/>
      <c r="H27" s="1" t="s">
        <v>11</v>
      </c>
      <c r="I27" s="1" t="s">
        <v>43</v>
      </c>
    </row>
    <row r="28" spans="1:9" ht="18.75" x14ac:dyDescent="0.25">
      <c r="A28" s="30"/>
      <c r="B28" s="27"/>
      <c r="C28" s="27"/>
      <c r="D28" s="1">
        <v>960</v>
      </c>
      <c r="E28" s="1">
        <f t="shared" ref="E28:E44" si="1">960*42</f>
        <v>40320</v>
      </c>
      <c r="F28" s="31"/>
      <c r="G28" s="31"/>
      <c r="H28" s="1" t="s">
        <v>11</v>
      </c>
      <c r="I28" s="1" t="s">
        <v>44</v>
      </c>
    </row>
    <row r="29" spans="1:9" ht="18.75" x14ac:dyDescent="0.25">
      <c r="A29" s="30"/>
      <c r="B29" s="26" t="s">
        <v>41</v>
      </c>
      <c r="C29" s="26">
        <v>43851</v>
      </c>
      <c r="D29" s="1">
        <v>960</v>
      </c>
      <c r="E29" s="1">
        <f t="shared" si="1"/>
        <v>40320</v>
      </c>
      <c r="F29" s="29">
        <v>17</v>
      </c>
      <c r="G29" s="29">
        <f>17*50</f>
        <v>850</v>
      </c>
      <c r="H29" s="1" t="s">
        <v>11</v>
      </c>
      <c r="I29" s="1" t="s">
        <v>45</v>
      </c>
    </row>
    <row r="30" spans="1:9" ht="18.75" x14ac:dyDescent="0.25">
      <c r="A30" s="30"/>
      <c r="B30" s="27"/>
      <c r="C30" s="27"/>
      <c r="D30" s="1">
        <v>960</v>
      </c>
      <c r="E30" s="1">
        <f t="shared" si="1"/>
        <v>40320</v>
      </c>
      <c r="F30" s="31"/>
      <c r="G30" s="31"/>
      <c r="H30" s="1" t="s">
        <v>11</v>
      </c>
      <c r="I30" s="1" t="s">
        <v>46</v>
      </c>
    </row>
    <row r="31" spans="1:9" ht="18.75" x14ac:dyDescent="0.25">
      <c r="A31" s="30"/>
      <c r="B31" s="26" t="s">
        <v>42</v>
      </c>
      <c r="C31" s="26">
        <v>43854</v>
      </c>
      <c r="D31" s="1">
        <v>960</v>
      </c>
      <c r="E31" s="1">
        <f t="shared" si="1"/>
        <v>40320</v>
      </c>
      <c r="F31" s="29"/>
      <c r="G31" s="29"/>
      <c r="H31" s="1" t="s">
        <v>11</v>
      </c>
      <c r="I31" s="1" t="s">
        <v>47</v>
      </c>
    </row>
    <row r="32" spans="1:9" ht="18.75" x14ac:dyDescent="0.25">
      <c r="A32" s="30"/>
      <c r="B32" s="27"/>
      <c r="C32" s="27"/>
      <c r="D32" s="1">
        <v>960</v>
      </c>
      <c r="E32" s="1">
        <f t="shared" si="1"/>
        <v>40320</v>
      </c>
      <c r="F32" s="31"/>
      <c r="G32" s="31"/>
      <c r="H32" s="1" t="s">
        <v>11</v>
      </c>
      <c r="I32" s="1" t="s">
        <v>48</v>
      </c>
    </row>
    <row r="33" spans="1:9" ht="18.75" x14ac:dyDescent="0.25">
      <c r="A33" s="30"/>
      <c r="B33" s="26" t="s">
        <v>20</v>
      </c>
      <c r="C33" s="26">
        <v>43855</v>
      </c>
      <c r="D33" s="1">
        <v>960</v>
      </c>
      <c r="E33" s="1">
        <f t="shared" si="1"/>
        <v>40320</v>
      </c>
      <c r="F33" s="29">
        <v>28</v>
      </c>
      <c r="G33" s="29">
        <f>28*50</f>
        <v>1400</v>
      </c>
      <c r="H33" s="1" t="s">
        <v>11</v>
      </c>
      <c r="I33" s="1" t="s">
        <v>49</v>
      </c>
    </row>
    <row r="34" spans="1:9" ht="18.75" x14ac:dyDescent="0.25">
      <c r="A34" s="31"/>
      <c r="B34" s="27"/>
      <c r="C34" s="27"/>
      <c r="D34" s="1">
        <v>960</v>
      </c>
      <c r="E34" s="1">
        <f t="shared" si="1"/>
        <v>40320</v>
      </c>
      <c r="F34" s="31"/>
      <c r="G34" s="31"/>
      <c r="H34" s="1" t="s">
        <v>11</v>
      </c>
      <c r="I34" s="1" t="s">
        <v>50</v>
      </c>
    </row>
    <row r="35" spans="1:9" ht="18.75" x14ac:dyDescent="0.25">
      <c r="A35" s="29">
        <v>5</v>
      </c>
      <c r="B35" s="26" t="s">
        <v>14</v>
      </c>
      <c r="C35" s="26">
        <v>43857</v>
      </c>
      <c r="D35" s="1">
        <v>960</v>
      </c>
      <c r="E35" s="1">
        <f t="shared" si="1"/>
        <v>40320</v>
      </c>
      <c r="F35" s="29"/>
      <c r="G35" s="29"/>
      <c r="H35" s="1" t="s">
        <v>11</v>
      </c>
      <c r="I35" s="1" t="s">
        <v>51</v>
      </c>
    </row>
    <row r="36" spans="1:9" ht="18.75" x14ac:dyDescent="0.25">
      <c r="A36" s="30"/>
      <c r="B36" s="27"/>
      <c r="C36" s="27"/>
      <c r="D36" s="1">
        <v>960</v>
      </c>
      <c r="E36" s="1">
        <f t="shared" si="1"/>
        <v>40320</v>
      </c>
      <c r="F36" s="31"/>
      <c r="G36" s="31"/>
      <c r="H36" s="1" t="s">
        <v>11</v>
      </c>
      <c r="I36" s="1" t="s">
        <v>52</v>
      </c>
    </row>
    <row r="37" spans="1:9" ht="18.75" x14ac:dyDescent="0.25">
      <c r="A37" s="30"/>
      <c r="B37" s="26" t="s">
        <v>41</v>
      </c>
      <c r="C37" s="26">
        <v>43858</v>
      </c>
      <c r="D37" s="1">
        <v>720</v>
      </c>
      <c r="E37" s="1">
        <f>720*42</f>
        <v>30240</v>
      </c>
      <c r="F37" s="29"/>
      <c r="G37" s="29"/>
      <c r="H37" s="1" t="s">
        <v>11</v>
      </c>
      <c r="I37" s="1" t="s">
        <v>53</v>
      </c>
    </row>
    <row r="38" spans="1:9" ht="18.75" x14ac:dyDescent="0.25">
      <c r="A38" s="30"/>
      <c r="B38" s="27"/>
      <c r="C38" s="27"/>
      <c r="D38" s="1">
        <v>288</v>
      </c>
      <c r="E38" s="1">
        <f>288*42</f>
        <v>12096</v>
      </c>
      <c r="F38" s="31"/>
      <c r="G38" s="31"/>
      <c r="H38" s="1" t="s">
        <v>11</v>
      </c>
      <c r="I38" s="1" t="s">
        <v>54</v>
      </c>
    </row>
    <row r="39" spans="1:9" ht="18.75" x14ac:dyDescent="0.25">
      <c r="A39" s="30"/>
      <c r="B39" s="26" t="s">
        <v>42</v>
      </c>
      <c r="C39" s="26">
        <v>43861</v>
      </c>
      <c r="D39" s="1">
        <v>960</v>
      </c>
      <c r="E39" s="1">
        <f t="shared" si="1"/>
        <v>40320</v>
      </c>
      <c r="F39" s="29"/>
      <c r="G39" s="29"/>
      <c r="H39" s="1" t="s">
        <v>11</v>
      </c>
      <c r="I39" s="1" t="s">
        <v>55</v>
      </c>
    </row>
    <row r="40" spans="1:9" ht="18.75" x14ac:dyDescent="0.25">
      <c r="A40" s="30"/>
      <c r="B40" s="27"/>
      <c r="C40" s="27"/>
      <c r="D40" s="1">
        <v>960</v>
      </c>
      <c r="E40" s="1">
        <f t="shared" si="1"/>
        <v>40320</v>
      </c>
      <c r="F40" s="31"/>
      <c r="G40" s="31"/>
      <c r="H40" s="1" t="s">
        <v>11</v>
      </c>
      <c r="I40" s="1" t="s">
        <v>56</v>
      </c>
    </row>
    <row r="41" spans="1:9" ht="18.75" x14ac:dyDescent="0.25">
      <c r="A41" s="30"/>
      <c r="B41" s="26" t="s">
        <v>20</v>
      </c>
      <c r="C41" s="26">
        <v>43862</v>
      </c>
      <c r="D41" s="1">
        <v>960</v>
      </c>
      <c r="E41" s="1">
        <f t="shared" si="1"/>
        <v>40320</v>
      </c>
      <c r="F41" s="29"/>
      <c r="G41" s="29"/>
      <c r="H41" s="1" t="s">
        <v>11</v>
      </c>
      <c r="I41" s="1" t="s">
        <v>57</v>
      </c>
    </row>
    <row r="42" spans="1:9" ht="18.75" x14ac:dyDescent="0.25">
      <c r="A42" s="31"/>
      <c r="B42" s="27"/>
      <c r="C42" s="27"/>
      <c r="D42" s="1">
        <v>960</v>
      </c>
      <c r="E42" s="1">
        <f t="shared" si="1"/>
        <v>40320</v>
      </c>
      <c r="F42" s="31"/>
      <c r="G42" s="31"/>
      <c r="H42" s="1" t="s">
        <v>11</v>
      </c>
      <c r="I42" s="1" t="s">
        <v>58</v>
      </c>
    </row>
    <row r="43" spans="1:9" ht="18.75" x14ac:dyDescent="0.25">
      <c r="A43" s="29">
        <v>6</v>
      </c>
      <c r="B43" s="26" t="s">
        <v>14</v>
      </c>
      <c r="C43" s="26">
        <v>43864</v>
      </c>
      <c r="D43" s="1">
        <v>960</v>
      </c>
      <c r="E43" s="1">
        <f t="shared" si="1"/>
        <v>40320</v>
      </c>
      <c r="F43" s="29"/>
      <c r="G43" s="29"/>
      <c r="H43" s="1" t="s">
        <v>11</v>
      </c>
      <c r="I43" s="1" t="s">
        <v>60</v>
      </c>
    </row>
    <row r="44" spans="1:9" ht="18.75" x14ac:dyDescent="0.25">
      <c r="A44" s="30"/>
      <c r="B44" s="27"/>
      <c r="C44" s="27"/>
      <c r="D44" s="1">
        <v>960</v>
      </c>
      <c r="E44" s="1">
        <f t="shared" si="1"/>
        <v>40320</v>
      </c>
      <c r="F44" s="31"/>
      <c r="G44" s="31"/>
      <c r="H44" s="1" t="s">
        <v>11</v>
      </c>
      <c r="I44" s="1" t="s">
        <v>61</v>
      </c>
    </row>
    <row r="45" spans="1:9" ht="18.75" x14ac:dyDescent="0.25">
      <c r="A45" s="30"/>
      <c r="B45" s="26" t="s">
        <v>41</v>
      </c>
      <c r="C45" s="26">
        <v>43865</v>
      </c>
      <c r="D45" s="1">
        <v>960</v>
      </c>
      <c r="E45" s="1">
        <f>960*42</f>
        <v>40320</v>
      </c>
      <c r="F45" s="11"/>
      <c r="G45" s="11"/>
      <c r="H45" s="1" t="s">
        <v>11</v>
      </c>
      <c r="I45" s="1" t="s">
        <v>62</v>
      </c>
    </row>
    <row r="46" spans="1:9" ht="18.75" x14ac:dyDescent="0.25">
      <c r="A46" s="30"/>
      <c r="B46" s="27"/>
      <c r="C46" s="27"/>
      <c r="D46" s="1">
        <v>936</v>
      </c>
      <c r="E46" s="1">
        <f>936*42</f>
        <v>39312</v>
      </c>
      <c r="F46" s="13"/>
      <c r="G46" s="13"/>
      <c r="H46" s="1" t="s">
        <v>11</v>
      </c>
      <c r="I46" s="1" t="s">
        <v>63</v>
      </c>
    </row>
    <row r="47" spans="1:9" ht="18.75" x14ac:dyDescent="0.25">
      <c r="A47" s="30"/>
      <c r="B47" s="26" t="s">
        <v>59</v>
      </c>
      <c r="C47" s="26">
        <v>43866</v>
      </c>
      <c r="D47" s="1">
        <v>960</v>
      </c>
      <c r="E47" s="1">
        <f>960*42</f>
        <v>40320</v>
      </c>
      <c r="F47" s="29">
        <v>47</v>
      </c>
      <c r="G47" s="29">
        <f>47*50</f>
        <v>2350</v>
      </c>
      <c r="H47" s="1" t="s">
        <v>11</v>
      </c>
      <c r="I47" s="1" t="s">
        <v>64</v>
      </c>
    </row>
    <row r="48" spans="1:9" ht="18.75" x14ac:dyDescent="0.25">
      <c r="A48" s="31"/>
      <c r="B48" s="27"/>
      <c r="C48" s="27"/>
      <c r="D48" s="1">
        <v>960</v>
      </c>
      <c r="E48" s="1">
        <f>960*42</f>
        <v>40320</v>
      </c>
      <c r="F48" s="31"/>
      <c r="G48" s="31"/>
      <c r="H48" s="1" t="s">
        <v>11</v>
      </c>
      <c r="I48" s="1" t="s">
        <v>65</v>
      </c>
    </row>
    <row r="49" spans="1:9" ht="18.75" x14ac:dyDescent="0.25">
      <c r="A49" s="29">
        <v>7</v>
      </c>
      <c r="B49" s="26" t="s">
        <v>14</v>
      </c>
      <c r="C49" s="26">
        <v>43871</v>
      </c>
      <c r="D49" s="1">
        <v>960</v>
      </c>
      <c r="E49" s="1">
        <f>960*42</f>
        <v>40320</v>
      </c>
      <c r="F49" s="29"/>
      <c r="G49" s="29"/>
      <c r="H49" s="1" t="s">
        <v>11</v>
      </c>
      <c r="I49" s="1" t="s">
        <v>66</v>
      </c>
    </row>
    <row r="50" spans="1:9" ht="18.75" x14ac:dyDescent="0.25">
      <c r="A50" s="30"/>
      <c r="B50" s="28"/>
      <c r="C50" s="28"/>
      <c r="D50" s="1">
        <v>720</v>
      </c>
      <c r="E50" s="1">
        <f>720*42</f>
        <v>30240</v>
      </c>
      <c r="F50" s="30"/>
      <c r="G50" s="30"/>
      <c r="H50" s="1" t="s">
        <v>11</v>
      </c>
      <c r="I50" s="1" t="s">
        <v>67</v>
      </c>
    </row>
    <row r="51" spans="1:9" ht="18.75" x14ac:dyDescent="0.25">
      <c r="A51" s="30"/>
      <c r="B51" s="27"/>
      <c r="C51" s="27"/>
      <c r="D51" s="1">
        <v>240</v>
      </c>
      <c r="E51" s="1">
        <f>240*42</f>
        <v>10080</v>
      </c>
      <c r="F51" s="31"/>
      <c r="G51" s="31"/>
      <c r="H51" s="1" t="s">
        <v>11</v>
      </c>
      <c r="I51" s="1" t="s">
        <v>68</v>
      </c>
    </row>
    <row r="52" spans="1:9" ht="18.75" x14ac:dyDescent="0.25">
      <c r="A52" s="30"/>
      <c r="B52" s="26" t="s">
        <v>17</v>
      </c>
      <c r="C52" s="26">
        <v>43872</v>
      </c>
      <c r="D52" s="1">
        <v>960</v>
      </c>
      <c r="E52" s="1">
        <f>960*42</f>
        <v>40320</v>
      </c>
      <c r="F52" s="29"/>
      <c r="G52" s="29"/>
      <c r="H52" s="1" t="s">
        <v>11</v>
      </c>
      <c r="I52" s="1" t="s">
        <v>69</v>
      </c>
    </row>
    <row r="53" spans="1:9" ht="18.75" x14ac:dyDescent="0.25">
      <c r="A53" s="30"/>
      <c r="B53" s="27"/>
      <c r="C53" s="27"/>
      <c r="D53" s="1">
        <v>960</v>
      </c>
      <c r="E53" s="1">
        <f>960*42</f>
        <v>40320</v>
      </c>
      <c r="F53" s="31"/>
      <c r="G53" s="31"/>
      <c r="H53" s="1" t="s">
        <v>11</v>
      </c>
      <c r="I53" s="1" t="s">
        <v>70</v>
      </c>
    </row>
    <row r="54" spans="1:9" ht="18.75" x14ac:dyDescent="0.25">
      <c r="A54" s="30"/>
      <c r="B54" s="26" t="s">
        <v>59</v>
      </c>
      <c r="C54" s="26">
        <v>43873</v>
      </c>
      <c r="D54" s="1">
        <v>960</v>
      </c>
      <c r="E54" s="1">
        <f>960*42</f>
        <v>40320</v>
      </c>
      <c r="F54" s="29">
        <v>34</v>
      </c>
      <c r="G54" s="29">
        <f>34*50</f>
        <v>1700</v>
      </c>
      <c r="H54" s="1" t="s">
        <v>11</v>
      </c>
      <c r="I54" s="1" t="s">
        <v>71</v>
      </c>
    </row>
    <row r="55" spans="1:9" ht="18.75" x14ac:dyDescent="0.25">
      <c r="A55" s="30"/>
      <c r="B55" s="28"/>
      <c r="C55" s="28"/>
      <c r="D55" s="1">
        <v>912</v>
      </c>
      <c r="E55" s="1">
        <f>912*42</f>
        <v>38304</v>
      </c>
      <c r="F55" s="30"/>
      <c r="G55" s="30"/>
      <c r="H55" s="1" t="s">
        <v>11</v>
      </c>
      <c r="I55" s="1" t="s">
        <v>72</v>
      </c>
    </row>
    <row r="56" spans="1:9" ht="18.75" x14ac:dyDescent="0.25">
      <c r="A56" s="31"/>
      <c r="B56" s="27"/>
      <c r="C56" s="27"/>
      <c r="D56" s="1">
        <v>384</v>
      </c>
      <c r="E56" s="1">
        <f>384*42</f>
        <v>16128</v>
      </c>
      <c r="F56" s="31"/>
      <c r="G56" s="31"/>
      <c r="H56" s="1" t="s">
        <v>11</v>
      </c>
      <c r="I56" s="1" t="s">
        <v>73</v>
      </c>
    </row>
    <row r="57" spans="1:9" ht="18.75" x14ac:dyDescent="0.25">
      <c r="A57" s="29">
        <v>8</v>
      </c>
      <c r="B57" s="26" t="s">
        <v>14</v>
      </c>
      <c r="C57" s="26">
        <v>43878</v>
      </c>
      <c r="D57" s="1">
        <v>960</v>
      </c>
      <c r="E57" s="1">
        <f>960*42</f>
        <v>40320</v>
      </c>
      <c r="F57" s="29"/>
      <c r="G57" s="29"/>
      <c r="H57" s="1" t="s">
        <v>11</v>
      </c>
      <c r="I57" s="1" t="s">
        <v>74</v>
      </c>
    </row>
    <row r="58" spans="1:9" ht="18.75" x14ac:dyDescent="0.25">
      <c r="A58" s="30"/>
      <c r="B58" s="28"/>
      <c r="C58" s="28"/>
      <c r="D58" s="1">
        <v>720</v>
      </c>
      <c r="E58" s="1">
        <f>720*42</f>
        <v>30240</v>
      </c>
      <c r="F58" s="30"/>
      <c r="G58" s="30"/>
      <c r="H58" s="1" t="s">
        <v>11</v>
      </c>
      <c r="I58" s="1" t="s">
        <v>75</v>
      </c>
    </row>
    <row r="59" spans="1:9" ht="18.75" x14ac:dyDescent="0.25">
      <c r="A59" s="30"/>
      <c r="B59" s="27"/>
      <c r="C59" s="27"/>
      <c r="D59" s="1">
        <v>240</v>
      </c>
      <c r="E59" s="1">
        <f>240*42</f>
        <v>10080</v>
      </c>
      <c r="F59" s="31"/>
      <c r="G59" s="31"/>
      <c r="H59" s="1" t="s">
        <v>11</v>
      </c>
      <c r="I59" s="1" t="s">
        <v>76</v>
      </c>
    </row>
    <row r="60" spans="1:9" ht="18.75" x14ac:dyDescent="0.25">
      <c r="A60" s="30"/>
      <c r="B60" s="26" t="s">
        <v>41</v>
      </c>
      <c r="C60" s="26">
        <v>43879</v>
      </c>
      <c r="D60" s="1">
        <v>960</v>
      </c>
      <c r="E60" s="1">
        <f>960*42</f>
        <v>40320</v>
      </c>
      <c r="F60" s="29"/>
      <c r="G60" s="29"/>
      <c r="H60" s="1" t="s">
        <v>11</v>
      </c>
      <c r="I60" s="1" t="s">
        <v>77</v>
      </c>
    </row>
    <row r="61" spans="1:9" ht="18.75" x14ac:dyDescent="0.25">
      <c r="A61" s="30"/>
      <c r="B61" s="27"/>
      <c r="C61" s="27"/>
      <c r="D61" s="1">
        <v>960</v>
      </c>
      <c r="E61" s="1">
        <f>960*42</f>
        <v>40320</v>
      </c>
      <c r="F61" s="31"/>
      <c r="G61" s="31"/>
      <c r="H61" s="1" t="s">
        <v>11</v>
      </c>
      <c r="I61" s="1" t="s">
        <v>78</v>
      </c>
    </row>
    <row r="62" spans="1:9" ht="18.75" x14ac:dyDescent="0.25">
      <c r="A62" s="30"/>
      <c r="B62" s="26" t="s">
        <v>59</v>
      </c>
      <c r="C62" s="26">
        <v>43880</v>
      </c>
      <c r="D62" s="1">
        <v>960</v>
      </c>
      <c r="E62" s="1">
        <f>960*42</f>
        <v>40320</v>
      </c>
      <c r="F62" s="29">
        <v>42</v>
      </c>
      <c r="G62" s="29">
        <f>42*50</f>
        <v>2100</v>
      </c>
      <c r="H62" s="1" t="s">
        <v>11</v>
      </c>
      <c r="I62" s="1" t="s">
        <v>79</v>
      </c>
    </row>
    <row r="63" spans="1:9" ht="18.75" x14ac:dyDescent="0.25">
      <c r="A63" s="31"/>
      <c r="B63" s="27"/>
      <c r="C63" s="27"/>
      <c r="D63" s="1">
        <v>960</v>
      </c>
      <c r="E63" s="1">
        <f>960*42</f>
        <v>40320</v>
      </c>
      <c r="F63" s="31"/>
      <c r="G63" s="31"/>
      <c r="H63" s="1" t="s">
        <v>11</v>
      </c>
      <c r="I63" s="1" t="s">
        <v>80</v>
      </c>
    </row>
    <row r="64" spans="1:9" ht="18.75" x14ac:dyDescent="0.25">
      <c r="A64" s="29">
        <v>9</v>
      </c>
      <c r="B64" s="26" t="s">
        <v>17</v>
      </c>
      <c r="C64" s="26">
        <v>43886</v>
      </c>
      <c r="D64" s="1">
        <v>960</v>
      </c>
      <c r="E64" s="1">
        <f>960*42</f>
        <v>40320</v>
      </c>
      <c r="F64" s="29"/>
      <c r="G64" s="11"/>
      <c r="H64" s="1" t="s">
        <v>11</v>
      </c>
      <c r="I64" s="1" t="s">
        <v>81</v>
      </c>
    </row>
    <row r="65" spans="1:11" ht="18.75" x14ac:dyDescent="0.25">
      <c r="A65" s="30"/>
      <c r="B65" s="28"/>
      <c r="C65" s="28"/>
      <c r="D65" s="1">
        <v>720</v>
      </c>
      <c r="E65" s="1">
        <f>720*42</f>
        <v>30240</v>
      </c>
      <c r="F65" s="30"/>
      <c r="G65" s="14"/>
      <c r="H65" s="1" t="s">
        <v>11</v>
      </c>
      <c r="I65" s="1" t="s">
        <v>82</v>
      </c>
    </row>
    <row r="66" spans="1:11" ht="18.75" x14ac:dyDescent="0.25">
      <c r="A66" s="30"/>
      <c r="B66" s="27"/>
      <c r="C66" s="27"/>
      <c r="D66" s="1">
        <v>576</v>
      </c>
      <c r="E66" s="1">
        <f>576*42</f>
        <v>24192</v>
      </c>
      <c r="F66" s="31"/>
      <c r="G66" s="11"/>
      <c r="H66" s="1" t="s">
        <v>11</v>
      </c>
      <c r="I66" s="1" t="s">
        <v>83</v>
      </c>
    </row>
    <row r="67" spans="1:11" ht="18.75" x14ac:dyDescent="0.25">
      <c r="A67" s="30"/>
      <c r="B67" s="26" t="s">
        <v>59</v>
      </c>
      <c r="C67" s="26">
        <v>43887</v>
      </c>
      <c r="D67" s="1">
        <v>960</v>
      </c>
      <c r="E67" s="1">
        <f>960*42</f>
        <v>40320</v>
      </c>
      <c r="F67" s="29">
        <v>28</v>
      </c>
      <c r="G67" s="29">
        <f>28*50</f>
        <v>1400</v>
      </c>
      <c r="H67" s="1" t="s">
        <v>11</v>
      </c>
      <c r="I67" s="1" t="s">
        <v>84</v>
      </c>
    </row>
    <row r="68" spans="1:11" ht="18.75" x14ac:dyDescent="0.25">
      <c r="A68" s="31"/>
      <c r="B68" s="27"/>
      <c r="C68" s="27"/>
      <c r="D68" s="1">
        <v>960</v>
      </c>
      <c r="E68" s="1">
        <f>960*42</f>
        <v>40320</v>
      </c>
      <c r="F68" s="31"/>
      <c r="G68" s="31"/>
      <c r="H68" s="1" t="s">
        <v>11</v>
      </c>
      <c r="I68" s="1">
        <v>0</v>
      </c>
    </row>
    <row r="69" spans="1:11" ht="18.75" x14ac:dyDescent="0.25">
      <c r="A69" s="29">
        <v>10</v>
      </c>
      <c r="B69" s="26" t="s">
        <v>14</v>
      </c>
      <c r="C69" s="26">
        <v>43892</v>
      </c>
      <c r="D69" s="7">
        <v>960</v>
      </c>
      <c r="E69" s="1">
        <f>960*42</f>
        <v>40320</v>
      </c>
      <c r="F69" s="29"/>
      <c r="G69" s="29"/>
      <c r="H69" s="1" t="s">
        <v>11</v>
      </c>
      <c r="I69" s="1" t="s">
        <v>85</v>
      </c>
    </row>
    <row r="70" spans="1:11" ht="18.75" x14ac:dyDescent="0.25">
      <c r="A70" s="30"/>
      <c r="B70" s="27"/>
      <c r="C70" s="27"/>
      <c r="D70" s="1">
        <v>720</v>
      </c>
      <c r="E70" s="1">
        <f>720*42</f>
        <v>30240</v>
      </c>
      <c r="F70" s="31"/>
      <c r="G70" s="31"/>
      <c r="H70" s="1" t="s">
        <v>11</v>
      </c>
      <c r="I70" s="1" t="s">
        <v>86</v>
      </c>
    </row>
    <row r="71" spans="1:11" ht="18.75" x14ac:dyDescent="0.25">
      <c r="A71" s="30"/>
      <c r="B71" s="26" t="s">
        <v>17</v>
      </c>
      <c r="C71" s="26">
        <v>43893</v>
      </c>
      <c r="D71" s="1">
        <v>960</v>
      </c>
      <c r="E71" s="1">
        <f>960*42</f>
        <v>40320</v>
      </c>
      <c r="F71" s="29"/>
      <c r="G71" s="29"/>
      <c r="H71" s="1" t="s">
        <v>11</v>
      </c>
      <c r="I71" s="1" t="s">
        <v>87</v>
      </c>
    </row>
    <row r="72" spans="1:11" ht="18.75" x14ac:dyDescent="0.25">
      <c r="A72" s="30"/>
      <c r="B72" s="27"/>
      <c r="C72" s="27"/>
      <c r="D72" s="7">
        <v>960</v>
      </c>
      <c r="E72" s="1">
        <f>960*42</f>
        <v>40320</v>
      </c>
      <c r="F72" s="31"/>
      <c r="G72" s="31"/>
      <c r="H72" s="1" t="s">
        <v>11</v>
      </c>
      <c r="I72" s="1" t="s">
        <v>88</v>
      </c>
    </row>
    <row r="73" spans="1:11" ht="18.75" x14ac:dyDescent="0.25">
      <c r="A73" s="30"/>
      <c r="B73" s="26" t="s">
        <v>59</v>
      </c>
      <c r="C73" s="26">
        <v>43894</v>
      </c>
      <c r="D73" s="1">
        <v>960</v>
      </c>
      <c r="E73" s="1">
        <f>960*42</f>
        <v>40320</v>
      </c>
      <c r="F73" s="11"/>
      <c r="G73" s="11"/>
      <c r="H73" s="1" t="s">
        <v>11</v>
      </c>
      <c r="I73" s="1" t="s">
        <v>89</v>
      </c>
    </row>
    <row r="74" spans="1:11" ht="18.75" x14ac:dyDescent="0.25">
      <c r="A74" s="30"/>
      <c r="B74" s="28"/>
      <c r="C74" s="28"/>
      <c r="D74" s="1">
        <v>480</v>
      </c>
      <c r="E74" s="1">
        <f>480*42</f>
        <v>20160</v>
      </c>
      <c r="F74" s="29">
        <v>24</v>
      </c>
      <c r="G74" s="29">
        <f>24*50</f>
        <v>1200</v>
      </c>
      <c r="H74" s="1" t="s">
        <v>11</v>
      </c>
      <c r="I74" s="1" t="s">
        <v>90</v>
      </c>
    </row>
    <row r="75" spans="1:11" ht="18.75" x14ac:dyDescent="0.3">
      <c r="A75" s="31"/>
      <c r="B75" s="27"/>
      <c r="C75" s="27"/>
      <c r="D75" s="1">
        <v>144</v>
      </c>
      <c r="E75" s="1">
        <f>144*42</f>
        <v>6048</v>
      </c>
      <c r="F75" s="31"/>
      <c r="G75" s="31"/>
      <c r="H75" s="1" t="s">
        <v>11</v>
      </c>
      <c r="I75" s="1" t="s">
        <v>91</v>
      </c>
      <c r="J75" s="3"/>
      <c r="K75" s="3"/>
    </row>
    <row r="76" spans="1:11" ht="18.75" x14ac:dyDescent="0.3">
      <c r="A76" s="29">
        <v>11</v>
      </c>
      <c r="B76" s="26" t="s">
        <v>14</v>
      </c>
      <c r="C76" s="26">
        <v>43899</v>
      </c>
      <c r="D76" s="7">
        <v>960</v>
      </c>
      <c r="E76" s="1">
        <f>960*42</f>
        <v>40320</v>
      </c>
      <c r="F76" s="29"/>
      <c r="G76" s="29"/>
      <c r="H76" s="1" t="s">
        <v>11</v>
      </c>
      <c r="I76" s="1" t="s">
        <v>92</v>
      </c>
      <c r="J76" s="3"/>
      <c r="K76" s="3"/>
    </row>
    <row r="77" spans="1:11" ht="18.75" x14ac:dyDescent="0.3">
      <c r="A77" s="30"/>
      <c r="B77" s="27"/>
      <c r="C77" s="27"/>
      <c r="D77" s="1">
        <v>960</v>
      </c>
      <c r="E77" s="1">
        <f>960*42</f>
        <v>40320</v>
      </c>
      <c r="F77" s="31"/>
      <c r="G77" s="31"/>
      <c r="H77" s="1" t="s">
        <v>11</v>
      </c>
      <c r="I77" s="1" t="s">
        <v>93</v>
      </c>
      <c r="J77" s="3"/>
      <c r="K77" s="3"/>
    </row>
    <row r="78" spans="1:11" ht="18.75" x14ac:dyDescent="0.3">
      <c r="A78" s="30"/>
      <c r="B78" s="26" t="s">
        <v>17</v>
      </c>
      <c r="C78" s="26">
        <v>43900</v>
      </c>
      <c r="D78" s="7">
        <v>960</v>
      </c>
      <c r="E78" s="1">
        <f>960*42</f>
        <v>40320</v>
      </c>
      <c r="F78" s="29"/>
      <c r="G78" s="29"/>
      <c r="H78" s="1" t="s">
        <v>11</v>
      </c>
      <c r="I78" s="1" t="s">
        <v>94</v>
      </c>
      <c r="J78" s="3"/>
      <c r="K78" s="3"/>
    </row>
    <row r="79" spans="1:11" ht="18.75" x14ac:dyDescent="0.25">
      <c r="A79" s="30"/>
      <c r="B79" s="27"/>
      <c r="C79" s="27"/>
      <c r="D79" s="1">
        <v>960</v>
      </c>
      <c r="E79" s="1">
        <f>960*42</f>
        <v>40320</v>
      </c>
      <c r="F79" s="31"/>
      <c r="G79" s="31"/>
      <c r="H79" s="1" t="s">
        <v>11</v>
      </c>
      <c r="I79" s="1" t="s">
        <v>95</v>
      </c>
    </row>
    <row r="80" spans="1:11" ht="18.75" customHeight="1" x14ac:dyDescent="0.25">
      <c r="A80" s="30"/>
      <c r="B80" s="26" t="s">
        <v>59</v>
      </c>
      <c r="C80" s="26">
        <v>43901</v>
      </c>
      <c r="D80" s="32">
        <v>912</v>
      </c>
      <c r="E80" s="32">
        <f>912*42</f>
        <v>38304</v>
      </c>
      <c r="F80" s="29">
        <v>41</v>
      </c>
      <c r="G80" s="29">
        <f>41*50</f>
        <v>2050</v>
      </c>
      <c r="H80" s="32" t="s">
        <v>11</v>
      </c>
      <c r="I80" s="32" t="s">
        <v>96</v>
      </c>
    </row>
    <row r="81" spans="1:9" ht="18.75" customHeight="1" x14ac:dyDescent="0.25">
      <c r="A81" s="31"/>
      <c r="B81" s="27"/>
      <c r="C81" s="27"/>
      <c r="D81" s="33"/>
      <c r="E81" s="33"/>
      <c r="F81" s="31"/>
      <c r="G81" s="31"/>
      <c r="H81" s="33"/>
      <c r="I81" s="33"/>
    </row>
    <row r="82" spans="1:9" ht="18.75" x14ac:dyDescent="0.25">
      <c r="A82" s="29">
        <v>12</v>
      </c>
      <c r="B82" s="26" t="s">
        <v>14</v>
      </c>
      <c r="C82" s="26">
        <v>43906</v>
      </c>
      <c r="D82" s="1">
        <v>960</v>
      </c>
      <c r="E82" s="1">
        <f>960*42</f>
        <v>40320</v>
      </c>
      <c r="F82" s="29"/>
      <c r="G82" s="29"/>
      <c r="H82" s="1" t="s">
        <v>11</v>
      </c>
      <c r="I82" s="1" t="s">
        <v>97</v>
      </c>
    </row>
    <row r="83" spans="1:9" ht="18.75" x14ac:dyDescent="0.25">
      <c r="A83" s="30"/>
      <c r="B83" s="27"/>
      <c r="C83" s="27"/>
      <c r="D83" s="1">
        <v>720</v>
      </c>
      <c r="E83" s="1">
        <f>720*42</f>
        <v>30240</v>
      </c>
      <c r="F83" s="31"/>
      <c r="G83" s="31"/>
      <c r="H83" s="1" t="s">
        <v>11</v>
      </c>
      <c r="I83" s="1" t="s">
        <v>98</v>
      </c>
    </row>
    <row r="84" spans="1:9" ht="18.75" x14ac:dyDescent="0.25">
      <c r="A84" s="30"/>
      <c r="B84" s="26" t="s">
        <v>17</v>
      </c>
      <c r="C84" s="26">
        <v>43907</v>
      </c>
      <c r="D84" s="1">
        <v>960</v>
      </c>
      <c r="E84" s="1">
        <f>960*42</f>
        <v>40320</v>
      </c>
      <c r="F84" s="29">
        <v>44</v>
      </c>
      <c r="G84" s="29">
        <f>44*50</f>
        <v>2200</v>
      </c>
      <c r="H84" s="1" t="s">
        <v>11</v>
      </c>
      <c r="I84" s="1" t="s">
        <v>99</v>
      </c>
    </row>
    <row r="85" spans="1:9" ht="18.75" x14ac:dyDescent="0.25">
      <c r="A85" s="30"/>
      <c r="B85" s="27"/>
      <c r="C85" s="27"/>
      <c r="D85" s="1">
        <v>960</v>
      </c>
      <c r="E85" s="1">
        <f>960*42</f>
        <v>40320</v>
      </c>
      <c r="F85" s="31"/>
      <c r="G85" s="31"/>
      <c r="H85" s="1" t="s">
        <v>11</v>
      </c>
      <c r="I85" s="1" t="s">
        <v>100</v>
      </c>
    </row>
    <row r="86" spans="1:9" ht="18.75" x14ac:dyDescent="0.25">
      <c r="A86" s="30"/>
      <c r="B86" s="26" t="s">
        <v>59</v>
      </c>
      <c r="C86" s="26">
        <v>43908</v>
      </c>
      <c r="D86" s="1">
        <v>960</v>
      </c>
      <c r="E86" s="1">
        <f>960*42</f>
        <v>40320</v>
      </c>
      <c r="F86" s="29"/>
      <c r="G86" s="29"/>
      <c r="H86" s="1" t="s">
        <v>11</v>
      </c>
      <c r="I86" s="1" t="s">
        <v>101</v>
      </c>
    </row>
    <row r="87" spans="1:9" ht="18.75" x14ac:dyDescent="0.25">
      <c r="A87" s="31"/>
      <c r="B87" s="27"/>
      <c r="C87" s="27"/>
      <c r="D87" s="1">
        <v>192</v>
      </c>
      <c r="E87" s="1">
        <f>192*42</f>
        <v>8064</v>
      </c>
      <c r="F87" s="31"/>
      <c r="G87" s="31"/>
      <c r="H87" s="1" t="s">
        <v>11</v>
      </c>
      <c r="I87" s="1" t="s">
        <v>102</v>
      </c>
    </row>
    <row r="88" spans="1:9" ht="16.5" customHeight="1" x14ac:dyDescent="0.25">
      <c r="A88" s="29">
        <v>13</v>
      </c>
      <c r="B88" s="26" t="s">
        <v>14</v>
      </c>
      <c r="C88" s="26">
        <v>43913</v>
      </c>
      <c r="D88" s="1">
        <v>960</v>
      </c>
      <c r="E88" s="1">
        <f>960*42</f>
        <v>40320</v>
      </c>
      <c r="F88" s="11"/>
      <c r="G88" s="11"/>
      <c r="H88" s="1" t="s">
        <v>11</v>
      </c>
      <c r="I88" s="1" t="s">
        <v>103</v>
      </c>
    </row>
    <row r="89" spans="1:9" ht="18.75" x14ac:dyDescent="0.25">
      <c r="A89" s="30"/>
      <c r="B89" s="27"/>
      <c r="C89" s="27"/>
      <c r="D89" s="1">
        <v>720</v>
      </c>
      <c r="E89" s="1">
        <f>720*42</f>
        <v>30240</v>
      </c>
      <c r="F89" s="12"/>
      <c r="G89" s="2"/>
      <c r="H89" s="1" t="s">
        <v>11</v>
      </c>
      <c r="I89" s="1" t="s">
        <v>104</v>
      </c>
    </row>
    <row r="90" spans="1:9" ht="18.75" x14ac:dyDescent="0.25">
      <c r="A90" s="30"/>
      <c r="B90" s="26" t="s">
        <v>17</v>
      </c>
      <c r="C90" s="26">
        <v>43914</v>
      </c>
      <c r="D90" s="1">
        <v>960</v>
      </c>
      <c r="E90" s="1">
        <f>960*42</f>
        <v>40320</v>
      </c>
      <c r="F90" s="29"/>
      <c r="G90" s="29"/>
      <c r="H90" s="1" t="s">
        <v>11</v>
      </c>
      <c r="I90" s="1" t="s">
        <v>105</v>
      </c>
    </row>
    <row r="91" spans="1:9" ht="18.75" x14ac:dyDescent="0.25">
      <c r="A91" s="30"/>
      <c r="B91" s="27"/>
      <c r="C91" s="27"/>
      <c r="D91" s="1">
        <v>960</v>
      </c>
      <c r="E91" s="1">
        <f>960*42</f>
        <v>40320</v>
      </c>
      <c r="F91" s="31"/>
      <c r="G91" s="31"/>
      <c r="H91" s="1" t="s">
        <v>11</v>
      </c>
      <c r="I91" s="1" t="s">
        <v>106</v>
      </c>
    </row>
    <row r="92" spans="1:9" ht="18.75" x14ac:dyDescent="0.25">
      <c r="A92" s="30"/>
      <c r="B92" s="26" t="s">
        <v>59</v>
      </c>
      <c r="C92" s="26">
        <v>43915</v>
      </c>
      <c r="D92" s="1">
        <v>960</v>
      </c>
      <c r="E92" s="1">
        <f>960*42</f>
        <v>40320</v>
      </c>
      <c r="F92" s="29">
        <v>23</v>
      </c>
      <c r="G92" s="29">
        <f>23*50</f>
        <v>1150</v>
      </c>
      <c r="H92" s="1" t="s">
        <v>11</v>
      </c>
      <c r="I92" s="1" t="s">
        <v>107</v>
      </c>
    </row>
    <row r="93" spans="1:9" ht="18.75" x14ac:dyDescent="0.25">
      <c r="A93" s="30"/>
      <c r="B93" s="28"/>
      <c r="C93" s="28"/>
      <c r="D93" s="1">
        <v>960</v>
      </c>
      <c r="E93" s="1">
        <f>960*42</f>
        <v>40320</v>
      </c>
      <c r="F93" s="30"/>
      <c r="G93" s="30"/>
      <c r="H93" s="1" t="s">
        <v>11</v>
      </c>
      <c r="I93" s="1" t="s">
        <v>108</v>
      </c>
    </row>
    <row r="94" spans="1:9" ht="18.75" x14ac:dyDescent="0.25">
      <c r="A94" s="30"/>
      <c r="B94" s="27"/>
      <c r="C94" s="27"/>
      <c r="D94" s="1">
        <v>288</v>
      </c>
      <c r="E94" s="1">
        <f>288*42</f>
        <v>12096</v>
      </c>
      <c r="F94" s="31"/>
      <c r="G94" s="31"/>
      <c r="H94" s="1" t="s">
        <v>11</v>
      </c>
      <c r="I94" s="1" t="s">
        <v>109</v>
      </c>
    </row>
    <row r="95" spans="1:9" ht="18.75" x14ac:dyDescent="0.25">
      <c r="A95" s="30"/>
      <c r="B95" s="26" t="s">
        <v>20</v>
      </c>
      <c r="C95" s="26">
        <v>43918</v>
      </c>
      <c r="D95" s="1">
        <v>960</v>
      </c>
      <c r="E95" s="1">
        <f>960*42</f>
        <v>40320</v>
      </c>
      <c r="F95" s="29"/>
      <c r="G95" s="29"/>
      <c r="H95" s="1" t="s">
        <v>11</v>
      </c>
      <c r="I95" s="1" t="s">
        <v>110</v>
      </c>
    </row>
    <row r="96" spans="1:9" ht="18.75" x14ac:dyDescent="0.25">
      <c r="A96" s="31"/>
      <c r="B96" s="27"/>
      <c r="C96" s="27"/>
      <c r="D96" s="1">
        <v>480</v>
      </c>
      <c r="E96" s="1">
        <f>480*42</f>
        <v>20160</v>
      </c>
      <c r="F96" s="31"/>
      <c r="G96" s="31"/>
      <c r="H96" s="1" t="s">
        <v>11</v>
      </c>
      <c r="I96" s="1" t="s">
        <v>111</v>
      </c>
    </row>
    <row r="97" spans="1:9" ht="18.75" x14ac:dyDescent="0.25">
      <c r="A97" s="29">
        <v>14</v>
      </c>
      <c r="B97" s="26" t="s">
        <v>40</v>
      </c>
      <c r="C97" s="26">
        <v>43920</v>
      </c>
      <c r="D97" s="1">
        <v>960</v>
      </c>
      <c r="E97" s="1">
        <f>960*42</f>
        <v>40320</v>
      </c>
      <c r="F97" s="29"/>
      <c r="G97" s="29"/>
      <c r="H97" s="1" t="s">
        <v>11</v>
      </c>
      <c r="I97" s="1" t="s">
        <v>112</v>
      </c>
    </row>
    <row r="98" spans="1:9" ht="18.75" x14ac:dyDescent="0.25">
      <c r="A98" s="30"/>
      <c r="B98" s="27"/>
      <c r="C98" s="27"/>
      <c r="D98" s="1">
        <v>480</v>
      </c>
      <c r="E98" s="1">
        <f>480*42</f>
        <v>20160</v>
      </c>
      <c r="F98" s="31"/>
      <c r="G98" s="31"/>
      <c r="H98" s="1" t="s">
        <v>11</v>
      </c>
      <c r="I98" s="1" t="s">
        <v>113</v>
      </c>
    </row>
    <row r="99" spans="1:9" ht="18.75" x14ac:dyDescent="0.25">
      <c r="A99" s="30"/>
      <c r="B99" s="26" t="s">
        <v>17</v>
      </c>
      <c r="C99" s="26">
        <v>43921</v>
      </c>
      <c r="D99" s="1">
        <v>960</v>
      </c>
      <c r="E99" s="1">
        <f>960*42</f>
        <v>40320</v>
      </c>
      <c r="F99" s="29">
        <v>50</v>
      </c>
      <c r="G99" s="29">
        <f>50*50</f>
        <v>2500</v>
      </c>
      <c r="H99" s="1" t="s">
        <v>11</v>
      </c>
      <c r="I99" s="1" t="s">
        <v>114</v>
      </c>
    </row>
    <row r="100" spans="1:9" ht="18.75" x14ac:dyDescent="0.25">
      <c r="A100" s="30"/>
      <c r="B100" s="27"/>
      <c r="C100" s="27"/>
      <c r="D100" s="1">
        <v>960</v>
      </c>
      <c r="E100" s="1">
        <f>960*42</f>
        <v>40320</v>
      </c>
      <c r="F100" s="31"/>
      <c r="G100" s="31"/>
      <c r="H100" s="1" t="s">
        <v>11</v>
      </c>
      <c r="I100" s="1" t="s">
        <v>115</v>
      </c>
    </row>
    <row r="101" spans="1:9" ht="18.75" x14ac:dyDescent="0.25">
      <c r="A101" s="30"/>
      <c r="B101" s="26" t="s">
        <v>59</v>
      </c>
      <c r="C101" s="26">
        <v>43922</v>
      </c>
      <c r="D101" s="1">
        <v>480</v>
      </c>
      <c r="E101" s="1">
        <f>480*42</f>
        <v>20160</v>
      </c>
      <c r="F101" s="11"/>
      <c r="G101" s="11"/>
      <c r="H101" s="1" t="s">
        <v>11</v>
      </c>
      <c r="I101" s="1" t="s">
        <v>116</v>
      </c>
    </row>
    <row r="102" spans="1:9" ht="18.75" x14ac:dyDescent="0.25">
      <c r="A102" s="30"/>
      <c r="B102" s="27"/>
      <c r="C102" s="27"/>
      <c r="D102" s="1">
        <v>720</v>
      </c>
      <c r="E102" s="1">
        <f>720*42</f>
        <v>30240</v>
      </c>
      <c r="F102" s="15"/>
      <c r="G102" s="15"/>
      <c r="H102" s="1" t="s">
        <v>11</v>
      </c>
      <c r="I102" s="1" t="s">
        <v>117</v>
      </c>
    </row>
    <row r="103" spans="1:9" ht="18.75" x14ac:dyDescent="0.25">
      <c r="A103" s="30"/>
      <c r="B103" s="26" t="s">
        <v>20</v>
      </c>
      <c r="C103" s="26">
        <v>43925</v>
      </c>
      <c r="D103" s="1">
        <v>960</v>
      </c>
      <c r="E103" s="1">
        <f>960*42</f>
        <v>40320</v>
      </c>
      <c r="F103" s="11"/>
      <c r="G103" s="11"/>
      <c r="H103" s="1" t="s">
        <v>11</v>
      </c>
      <c r="I103" s="1" t="s">
        <v>118</v>
      </c>
    </row>
    <row r="104" spans="1:9" ht="18.75" x14ac:dyDescent="0.25">
      <c r="A104" s="31"/>
      <c r="B104" s="27"/>
      <c r="C104" s="27"/>
      <c r="D104" s="1">
        <v>960</v>
      </c>
      <c r="E104" s="1">
        <f>960*42</f>
        <v>40320</v>
      </c>
      <c r="F104" s="15"/>
      <c r="G104" s="15"/>
      <c r="H104" s="1" t="s">
        <v>11</v>
      </c>
      <c r="I104" s="1" t="s">
        <v>119</v>
      </c>
    </row>
    <row r="105" spans="1:9" ht="18.75" x14ac:dyDescent="0.25">
      <c r="A105" s="29">
        <v>15</v>
      </c>
      <c r="B105" s="26" t="s">
        <v>14</v>
      </c>
      <c r="C105" s="26">
        <v>43927</v>
      </c>
      <c r="D105" s="1">
        <v>960</v>
      </c>
      <c r="E105" s="1">
        <f>960*42</f>
        <v>40320</v>
      </c>
      <c r="F105" s="11"/>
      <c r="G105" s="11"/>
      <c r="H105" s="1" t="s">
        <v>11</v>
      </c>
      <c r="I105" s="1" t="s">
        <v>120</v>
      </c>
    </row>
    <row r="106" spans="1:9" ht="18.75" x14ac:dyDescent="0.25">
      <c r="A106" s="30"/>
      <c r="B106" s="27"/>
      <c r="C106" s="27"/>
      <c r="D106" s="1">
        <v>720</v>
      </c>
      <c r="E106" s="1">
        <f>720*42</f>
        <v>30240</v>
      </c>
      <c r="F106" s="15"/>
      <c r="G106" s="15"/>
      <c r="H106" s="1" t="s">
        <v>11</v>
      </c>
      <c r="I106" s="1" t="s">
        <v>121</v>
      </c>
    </row>
    <row r="107" spans="1:9" ht="18.75" x14ac:dyDescent="0.25">
      <c r="A107" s="30"/>
      <c r="B107" s="8" t="s">
        <v>17</v>
      </c>
      <c r="C107" s="8">
        <v>43928</v>
      </c>
      <c r="D107" s="1">
        <v>960</v>
      </c>
      <c r="E107" s="1">
        <f>960*42</f>
        <v>40320</v>
      </c>
      <c r="F107" s="29">
        <v>40</v>
      </c>
      <c r="G107" s="29">
        <f>40*50</f>
        <v>2000</v>
      </c>
      <c r="H107" s="1" t="s">
        <v>11</v>
      </c>
      <c r="I107" s="1" t="s">
        <v>122</v>
      </c>
    </row>
    <row r="108" spans="1:9" ht="18.75" x14ac:dyDescent="0.25">
      <c r="A108" s="30"/>
      <c r="B108" s="26" t="s">
        <v>59</v>
      </c>
      <c r="C108" s="26">
        <v>43929</v>
      </c>
      <c r="D108" s="1">
        <v>960</v>
      </c>
      <c r="E108" s="1">
        <f>960*42</f>
        <v>40320</v>
      </c>
      <c r="F108" s="31"/>
      <c r="G108" s="31"/>
      <c r="H108" s="1" t="s">
        <v>11</v>
      </c>
      <c r="I108" s="1" t="s">
        <v>123</v>
      </c>
    </row>
    <row r="109" spans="1:9" ht="18.75" x14ac:dyDescent="0.25">
      <c r="A109" s="31"/>
      <c r="B109" s="27"/>
      <c r="C109" s="27"/>
      <c r="D109" s="1">
        <v>960</v>
      </c>
      <c r="E109" s="1">
        <f>960*42</f>
        <v>40320</v>
      </c>
      <c r="F109" s="13"/>
      <c r="G109" s="13"/>
      <c r="H109" s="1" t="s">
        <v>11</v>
      </c>
      <c r="I109" s="1" t="s">
        <v>124</v>
      </c>
    </row>
    <row r="110" spans="1:9" ht="18.75" x14ac:dyDescent="0.25">
      <c r="A110" s="29">
        <v>16</v>
      </c>
      <c r="B110" s="26" t="s">
        <v>14</v>
      </c>
      <c r="C110" s="26">
        <v>43934</v>
      </c>
      <c r="D110" s="1">
        <v>960</v>
      </c>
      <c r="E110" s="1">
        <f>960*42</f>
        <v>40320</v>
      </c>
      <c r="F110" s="13"/>
      <c r="G110" s="13"/>
      <c r="H110" s="1" t="s">
        <v>11</v>
      </c>
      <c r="I110" s="1" t="s">
        <v>125</v>
      </c>
    </row>
    <row r="111" spans="1:9" ht="18.75" x14ac:dyDescent="0.25">
      <c r="A111" s="30"/>
      <c r="B111" s="27"/>
      <c r="C111" s="27"/>
      <c r="D111" s="5">
        <v>720</v>
      </c>
      <c r="E111" s="1">
        <f>720*42</f>
        <v>30240</v>
      </c>
      <c r="F111" s="15"/>
      <c r="G111" s="15"/>
      <c r="H111" s="1" t="s">
        <v>11</v>
      </c>
      <c r="I111" s="1" t="s">
        <v>126</v>
      </c>
    </row>
    <row r="112" spans="1:9" ht="18.75" x14ac:dyDescent="0.25">
      <c r="A112" s="30"/>
      <c r="B112" s="26" t="s">
        <v>17</v>
      </c>
      <c r="C112" s="26">
        <v>43935</v>
      </c>
      <c r="D112" s="1">
        <v>960</v>
      </c>
      <c r="E112" s="1">
        <f>960*42</f>
        <v>40320</v>
      </c>
      <c r="F112" s="29">
        <v>57</v>
      </c>
      <c r="G112" s="29">
        <f>57*50</f>
        <v>2850</v>
      </c>
      <c r="H112" s="1" t="s">
        <v>11</v>
      </c>
      <c r="I112" s="1" t="s">
        <v>127</v>
      </c>
    </row>
    <row r="113" spans="1:11" ht="18.75" x14ac:dyDescent="0.25">
      <c r="A113" s="30"/>
      <c r="B113" s="27"/>
      <c r="C113" s="27"/>
      <c r="D113" s="1">
        <v>960</v>
      </c>
      <c r="E113" s="1">
        <f>960*42</f>
        <v>40320</v>
      </c>
      <c r="F113" s="31"/>
      <c r="G113" s="31"/>
      <c r="H113" s="1" t="s">
        <v>11</v>
      </c>
      <c r="I113" s="1" t="s">
        <v>128</v>
      </c>
    </row>
    <row r="114" spans="1:11" ht="18.75" x14ac:dyDescent="0.25">
      <c r="A114" s="30"/>
      <c r="B114" s="26" t="s">
        <v>59</v>
      </c>
      <c r="C114" s="26">
        <v>43936</v>
      </c>
      <c r="D114" s="1">
        <v>960</v>
      </c>
      <c r="E114" s="1">
        <f>960*42</f>
        <v>40320</v>
      </c>
      <c r="F114" s="11"/>
      <c r="G114" s="11"/>
      <c r="H114" s="1" t="s">
        <v>11</v>
      </c>
      <c r="I114" s="1" t="s">
        <v>129</v>
      </c>
    </row>
    <row r="115" spans="1:11" ht="18.75" x14ac:dyDescent="0.25">
      <c r="A115" s="30"/>
      <c r="B115" s="27"/>
      <c r="C115" s="27"/>
      <c r="D115" s="1">
        <v>960</v>
      </c>
      <c r="E115" s="1">
        <f>960*42</f>
        <v>40320</v>
      </c>
      <c r="F115" s="29"/>
      <c r="G115" s="29"/>
      <c r="H115" s="1" t="s">
        <v>11</v>
      </c>
      <c r="I115" s="1" t="s">
        <v>130</v>
      </c>
    </row>
    <row r="116" spans="1:11" ht="18.75" x14ac:dyDescent="0.25">
      <c r="A116" s="30"/>
      <c r="B116" s="26" t="s">
        <v>20</v>
      </c>
      <c r="C116" s="26">
        <v>43939</v>
      </c>
      <c r="D116" s="1">
        <v>960</v>
      </c>
      <c r="E116" s="1">
        <f>960*42</f>
        <v>40320</v>
      </c>
      <c r="F116" s="31"/>
      <c r="G116" s="31"/>
      <c r="H116" s="1" t="s">
        <v>11</v>
      </c>
      <c r="I116" s="1" t="s">
        <v>131</v>
      </c>
    </row>
    <row r="117" spans="1:11" ht="18.75" x14ac:dyDescent="0.25">
      <c r="A117" s="31"/>
      <c r="B117" s="27"/>
      <c r="C117" s="27"/>
      <c r="D117" s="1">
        <v>480</v>
      </c>
      <c r="E117" s="1">
        <f>480*42</f>
        <v>20160</v>
      </c>
      <c r="F117" s="13"/>
      <c r="G117" s="2"/>
      <c r="H117" s="1" t="s">
        <v>11</v>
      </c>
      <c r="I117" s="1" t="s">
        <v>132</v>
      </c>
    </row>
    <row r="118" spans="1:11" ht="18.75" x14ac:dyDescent="0.25">
      <c r="A118" s="29">
        <v>17</v>
      </c>
      <c r="B118" s="26" t="s">
        <v>14</v>
      </c>
      <c r="C118" s="26">
        <v>43941</v>
      </c>
      <c r="D118" s="1">
        <v>960</v>
      </c>
      <c r="E118" s="1">
        <f>960*42</f>
        <v>40320</v>
      </c>
      <c r="F118" s="13"/>
      <c r="G118" s="13"/>
      <c r="H118" s="1" t="s">
        <v>11</v>
      </c>
      <c r="I118" s="1" t="s">
        <v>133</v>
      </c>
    </row>
    <row r="119" spans="1:11" ht="18.75" x14ac:dyDescent="0.25">
      <c r="A119" s="30"/>
      <c r="B119" s="28"/>
      <c r="C119" s="28"/>
      <c r="D119" s="1">
        <v>240</v>
      </c>
      <c r="E119" s="1">
        <f>240*42</f>
        <v>10080</v>
      </c>
      <c r="F119" s="13"/>
      <c r="G119" s="13"/>
      <c r="H119" s="1" t="s">
        <v>11</v>
      </c>
      <c r="I119" s="1" t="s">
        <v>134</v>
      </c>
    </row>
    <row r="120" spans="1:11" ht="18.75" x14ac:dyDescent="0.25">
      <c r="A120" s="30"/>
      <c r="B120" s="27"/>
      <c r="C120" s="27"/>
      <c r="D120" s="1">
        <v>324</v>
      </c>
      <c r="E120" s="1">
        <f>324*42</f>
        <v>13608</v>
      </c>
      <c r="F120" s="13"/>
      <c r="G120" s="13"/>
      <c r="H120" s="1" t="s">
        <v>11</v>
      </c>
      <c r="I120" s="1" t="s">
        <v>135</v>
      </c>
      <c r="J120" s="16"/>
      <c r="K120" s="16"/>
    </row>
    <row r="121" spans="1:11" ht="15" customHeight="1" x14ac:dyDescent="0.25">
      <c r="A121" s="30"/>
      <c r="B121" s="26" t="s">
        <v>17</v>
      </c>
      <c r="C121" s="26">
        <v>43942</v>
      </c>
      <c r="D121" s="1">
        <v>960</v>
      </c>
      <c r="E121" s="1">
        <f>960*42</f>
        <v>40320</v>
      </c>
      <c r="F121" s="13"/>
      <c r="G121" s="13"/>
      <c r="H121" s="1" t="s">
        <v>11</v>
      </c>
      <c r="I121" s="5" t="s">
        <v>136</v>
      </c>
      <c r="J121" s="16"/>
      <c r="K121" s="16"/>
    </row>
    <row r="122" spans="1:11" ht="18.75" customHeight="1" x14ac:dyDescent="0.25">
      <c r="A122" s="30"/>
      <c r="B122" s="27"/>
      <c r="C122" s="27"/>
      <c r="D122" s="1">
        <v>960</v>
      </c>
      <c r="E122" s="1">
        <f>960*42</f>
        <v>40320</v>
      </c>
      <c r="F122" s="13"/>
      <c r="G122" s="13"/>
      <c r="H122" s="1" t="s">
        <v>11</v>
      </c>
      <c r="I122" s="5" t="s">
        <v>137</v>
      </c>
      <c r="J122" s="41"/>
      <c r="K122" s="42"/>
    </row>
    <row r="123" spans="1:11" ht="18.75" x14ac:dyDescent="0.25">
      <c r="A123" s="30"/>
      <c r="B123" s="26" t="s">
        <v>59</v>
      </c>
      <c r="C123" s="26">
        <v>43943</v>
      </c>
      <c r="D123" s="1">
        <v>960</v>
      </c>
      <c r="E123" s="1">
        <f>960*42</f>
        <v>40320</v>
      </c>
      <c r="F123" s="29">
        <v>56</v>
      </c>
      <c r="G123" s="29">
        <f>56*50</f>
        <v>2800</v>
      </c>
      <c r="H123" s="1" t="s">
        <v>11</v>
      </c>
      <c r="I123" s="1" t="s">
        <v>138</v>
      </c>
    </row>
    <row r="124" spans="1:11" ht="18.75" x14ac:dyDescent="0.25">
      <c r="A124" s="31"/>
      <c r="B124" s="27"/>
      <c r="C124" s="27"/>
      <c r="D124" s="1">
        <v>480</v>
      </c>
      <c r="E124" s="1">
        <f>480*42</f>
        <v>20160</v>
      </c>
      <c r="F124" s="31"/>
      <c r="G124" s="31"/>
      <c r="H124" s="1" t="s">
        <v>11</v>
      </c>
      <c r="I124" s="1" t="s">
        <v>139</v>
      </c>
    </row>
    <row r="125" spans="1:11" ht="18.75" x14ac:dyDescent="0.25">
      <c r="A125" s="29">
        <v>18</v>
      </c>
      <c r="B125" s="26" t="s">
        <v>14</v>
      </c>
      <c r="C125" s="26">
        <v>43948</v>
      </c>
      <c r="D125" s="1">
        <v>960</v>
      </c>
      <c r="E125" s="1">
        <f>960*42</f>
        <v>40320</v>
      </c>
      <c r="F125" s="13"/>
      <c r="G125" s="13"/>
      <c r="H125" s="1" t="s">
        <v>11</v>
      </c>
      <c r="I125" s="1" t="s">
        <v>140</v>
      </c>
    </row>
    <row r="126" spans="1:11" ht="18.75" x14ac:dyDescent="0.25">
      <c r="A126" s="30"/>
      <c r="B126" s="27"/>
      <c r="C126" s="27"/>
      <c r="D126" s="1">
        <v>720</v>
      </c>
      <c r="E126" s="1">
        <f>720*42</f>
        <v>30240</v>
      </c>
      <c r="F126" s="14"/>
      <c r="G126" s="14"/>
      <c r="H126" s="1" t="s">
        <v>11</v>
      </c>
      <c r="I126" s="1" t="s">
        <v>141</v>
      </c>
    </row>
    <row r="127" spans="1:11" ht="18.75" x14ac:dyDescent="0.25">
      <c r="A127" s="30"/>
      <c r="B127" s="26" t="s">
        <v>17</v>
      </c>
      <c r="C127" s="26">
        <v>43949</v>
      </c>
      <c r="D127" s="1">
        <v>960</v>
      </c>
      <c r="E127" s="1">
        <f>960*42</f>
        <v>40320</v>
      </c>
      <c r="F127" s="29">
        <v>49</v>
      </c>
      <c r="G127" s="29">
        <f>49*50</f>
        <v>2450</v>
      </c>
      <c r="H127" s="1" t="s">
        <v>11</v>
      </c>
      <c r="I127" s="1" t="s">
        <v>142</v>
      </c>
    </row>
    <row r="128" spans="1:11" ht="18.75" x14ac:dyDescent="0.25">
      <c r="A128" s="30"/>
      <c r="B128" s="27"/>
      <c r="C128" s="27"/>
      <c r="D128" s="1">
        <v>960</v>
      </c>
      <c r="E128" s="1">
        <f>960*42</f>
        <v>40320</v>
      </c>
      <c r="F128" s="31"/>
      <c r="G128" s="31"/>
      <c r="H128" s="1" t="s">
        <v>11</v>
      </c>
      <c r="I128" s="1" t="s">
        <v>143</v>
      </c>
    </row>
    <row r="129" spans="1:9" ht="18.75" x14ac:dyDescent="0.25">
      <c r="A129" s="30"/>
      <c r="B129" s="26" t="s">
        <v>59</v>
      </c>
      <c r="C129" s="26">
        <v>43950</v>
      </c>
      <c r="D129" s="1">
        <v>960</v>
      </c>
      <c r="E129" s="1">
        <f>960*42</f>
        <v>40320</v>
      </c>
      <c r="F129" s="11"/>
      <c r="G129" s="11"/>
      <c r="H129" s="1" t="s">
        <v>11</v>
      </c>
      <c r="I129" s="1" t="s">
        <v>144</v>
      </c>
    </row>
    <row r="130" spans="1:9" ht="18.75" x14ac:dyDescent="0.25">
      <c r="A130" s="30"/>
      <c r="B130" s="28"/>
      <c r="C130" s="28"/>
      <c r="D130" s="1">
        <v>960</v>
      </c>
      <c r="E130" s="1">
        <f>960*42</f>
        <v>40320</v>
      </c>
      <c r="F130" s="15"/>
      <c r="G130" s="15"/>
      <c r="H130" s="1" t="s">
        <v>11</v>
      </c>
      <c r="I130" s="1" t="s">
        <v>137</v>
      </c>
    </row>
    <row r="131" spans="1:9" ht="18.75" x14ac:dyDescent="0.25">
      <c r="A131" s="31"/>
      <c r="B131" s="27"/>
      <c r="C131" s="27"/>
      <c r="D131" s="1">
        <v>240</v>
      </c>
      <c r="E131" s="1">
        <f>240*42</f>
        <v>10080</v>
      </c>
      <c r="F131" s="11"/>
      <c r="G131" s="11"/>
      <c r="H131" s="1" t="s">
        <v>11</v>
      </c>
      <c r="I131" s="1" t="s">
        <v>145</v>
      </c>
    </row>
    <row r="132" spans="1:9" ht="18.75" x14ac:dyDescent="0.25">
      <c r="A132" s="29">
        <v>19</v>
      </c>
      <c r="B132" s="26" t="s">
        <v>14</v>
      </c>
      <c r="C132" s="26">
        <v>43955</v>
      </c>
      <c r="D132" s="1">
        <v>960</v>
      </c>
      <c r="E132" s="1">
        <f>960*42</f>
        <v>40320</v>
      </c>
      <c r="F132" s="29"/>
      <c r="G132" s="29"/>
      <c r="H132" s="1" t="s">
        <v>11</v>
      </c>
      <c r="I132" s="1" t="s">
        <v>146</v>
      </c>
    </row>
    <row r="133" spans="1:9" ht="18.75" x14ac:dyDescent="0.25">
      <c r="A133" s="30"/>
      <c r="B133" s="27"/>
      <c r="C133" s="27"/>
      <c r="D133" s="1">
        <v>720</v>
      </c>
      <c r="E133" s="1">
        <f>720*42</f>
        <v>30240</v>
      </c>
      <c r="F133" s="31"/>
      <c r="G133" s="31"/>
      <c r="H133" s="1" t="s">
        <v>11</v>
      </c>
      <c r="I133" s="1" t="s">
        <v>141</v>
      </c>
    </row>
    <row r="134" spans="1:9" ht="18.75" x14ac:dyDescent="0.25">
      <c r="A134" s="30"/>
      <c r="B134" s="26" t="s">
        <v>17</v>
      </c>
      <c r="C134" s="26">
        <v>43956</v>
      </c>
      <c r="D134" s="1">
        <v>960</v>
      </c>
      <c r="E134" s="1">
        <f>960*42</f>
        <v>40320</v>
      </c>
      <c r="F134" s="29"/>
      <c r="G134" s="29"/>
      <c r="H134" s="1" t="s">
        <v>11</v>
      </c>
      <c r="I134" s="1">
        <v>0</v>
      </c>
    </row>
    <row r="135" spans="1:9" ht="18.75" x14ac:dyDescent="0.25">
      <c r="A135" s="30"/>
      <c r="B135" s="27"/>
      <c r="C135" s="27"/>
      <c r="D135" s="1">
        <v>936</v>
      </c>
      <c r="E135" s="1">
        <f>936*42</f>
        <v>39312</v>
      </c>
      <c r="F135" s="31"/>
      <c r="G135" s="31"/>
      <c r="H135" s="1" t="s">
        <v>11</v>
      </c>
      <c r="I135" s="1">
        <v>0</v>
      </c>
    </row>
    <row r="136" spans="1:9" ht="18.75" customHeight="1" x14ac:dyDescent="0.25">
      <c r="A136" s="30"/>
      <c r="B136" s="26" t="s">
        <v>59</v>
      </c>
      <c r="C136" s="26">
        <v>43957</v>
      </c>
      <c r="D136" s="1">
        <v>960</v>
      </c>
      <c r="E136" s="1">
        <f>960*42</f>
        <v>40320</v>
      </c>
      <c r="F136" s="29">
        <v>61</v>
      </c>
      <c r="G136" s="29">
        <f>61*50</f>
        <v>3050</v>
      </c>
      <c r="H136" s="1" t="s">
        <v>11</v>
      </c>
      <c r="I136" s="5" t="s">
        <v>147</v>
      </c>
    </row>
    <row r="137" spans="1:9" ht="18.75" x14ac:dyDescent="0.25">
      <c r="A137" s="31"/>
      <c r="B137" s="27"/>
      <c r="C137" s="27"/>
      <c r="D137" s="1">
        <v>240</v>
      </c>
      <c r="E137" s="1">
        <f>240*42</f>
        <v>10080</v>
      </c>
      <c r="F137" s="31"/>
      <c r="G137" s="31"/>
      <c r="H137" s="1" t="s">
        <v>11</v>
      </c>
      <c r="I137" s="1">
        <v>0</v>
      </c>
    </row>
    <row r="138" spans="1:9" ht="18.75" x14ac:dyDescent="0.25">
      <c r="A138" s="29">
        <v>20</v>
      </c>
      <c r="B138" s="26" t="s">
        <v>14</v>
      </c>
      <c r="C138" s="26">
        <v>43962</v>
      </c>
      <c r="D138" s="1">
        <v>960</v>
      </c>
      <c r="E138" s="1">
        <f>960*42</f>
        <v>40320</v>
      </c>
      <c r="F138" s="11"/>
      <c r="G138" s="11"/>
      <c r="H138" s="1" t="s">
        <v>11</v>
      </c>
      <c r="I138" s="1" t="s">
        <v>148</v>
      </c>
    </row>
    <row r="139" spans="1:9" ht="18.75" x14ac:dyDescent="0.25">
      <c r="A139" s="30"/>
      <c r="B139" s="27"/>
      <c r="C139" s="27"/>
      <c r="D139" s="1">
        <v>720</v>
      </c>
      <c r="E139" s="1">
        <f>720*42</f>
        <v>30240</v>
      </c>
      <c r="F139" s="10"/>
      <c r="G139" s="10"/>
      <c r="H139" s="1" t="s">
        <v>11</v>
      </c>
      <c r="I139" s="1" t="s">
        <v>149</v>
      </c>
    </row>
    <row r="140" spans="1:9" ht="18.75" x14ac:dyDescent="0.25">
      <c r="A140" s="30"/>
      <c r="B140" s="26" t="s">
        <v>17</v>
      </c>
      <c r="C140" s="26">
        <v>43963</v>
      </c>
      <c r="D140" s="1">
        <v>960</v>
      </c>
      <c r="E140" s="1">
        <f>960*42</f>
        <v>40320</v>
      </c>
      <c r="F140" s="29">
        <v>90</v>
      </c>
      <c r="G140" s="29">
        <f>90*50</f>
        <v>4500</v>
      </c>
      <c r="H140" s="1" t="s">
        <v>11</v>
      </c>
      <c r="I140" s="1" t="s">
        <v>150</v>
      </c>
    </row>
    <row r="141" spans="1:9" ht="18.75" customHeight="1" x14ac:dyDescent="0.25">
      <c r="A141" s="30"/>
      <c r="B141" s="27"/>
      <c r="C141" s="27"/>
      <c r="D141" s="1">
        <v>960</v>
      </c>
      <c r="E141" s="1">
        <f>960*42</f>
        <v>40320</v>
      </c>
      <c r="F141" s="31"/>
      <c r="G141" s="31"/>
      <c r="H141" s="1" t="s">
        <v>11</v>
      </c>
      <c r="I141" s="5" t="s">
        <v>151</v>
      </c>
    </row>
    <row r="142" spans="1:9" ht="18.75" x14ac:dyDescent="0.25">
      <c r="A142" s="31"/>
      <c r="B142" s="9" t="s">
        <v>59</v>
      </c>
      <c r="C142" s="8">
        <v>43964</v>
      </c>
      <c r="D142" s="1">
        <v>960</v>
      </c>
      <c r="E142" s="1">
        <f>960*42</f>
        <v>40320</v>
      </c>
      <c r="F142" s="15"/>
      <c r="G142" s="15"/>
      <c r="H142" s="1" t="s">
        <v>11</v>
      </c>
      <c r="I142" s="1" t="s">
        <v>152</v>
      </c>
    </row>
    <row r="143" spans="1:9" ht="18.75" x14ac:dyDescent="0.25">
      <c r="A143" s="44">
        <v>21</v>
      </c>
      <c r="B143" s="26" t="s">
        <v>40</v>
      </c>
      <c r="C143" s="26">
        <v>43969</v>
      </c>
      <c r="D143" s="1">
        <v>960</v>
      </c>
      <c r="E143" s="1">
        <f>960*42</f>
        <v>40320</v>
      </c>
      <c r="F143" s="11"/>
      <c r="G143" s="11"/>
      <c r="H143" s="1" t="s">
        <v>11</v>
      </c>
      <c r="I143" s="1" t="s">
        <v>153</v>
      </c>
    </row>
    <row r="144" spans="1:9" ht="18.75" customHeight="1" x14ac:dyDescent="0.25">
      <c r="A144" s="45"/>
      <c r="B144" s="27"/>
      <c r="C144" s="27"/>
      <c r="D144" s="5">
        <v>336</v>
      </c>
      <c r="E144" s="1">
        <f>336*42</f>
        <v>14112</v>
      </c>
      <c r="F144" s="2"/>
      <c r="G144" s="13"/>
      <c r="H144" s="1" t="s">
        <v>11</v>
      </c>
      <c r="I144" s="5" t="s">
        <v>154</v>
      </c>
    </row>
    <row r="145" spans="1:9" ht="18.75" x14ac:dyDescent="0.25">
      <c r="A145" s="45"/>
      <c r="B145" s="26" t="s">
        <v>17</v>
      </c>
      <c r="C145" s="26">
        <v>43970</v>
      </c>
      <c r="D145" s="1">
        <v>960</v>
      </c>
      <c r="E145" s="1">
        <f>960*42</f>
        <v>40320</v>
      </c>
      <c r="F145" s="29">
        <v>60</v>
      </c>
      <c r="G145" s="29">
        <f>60*50</f>
        <v>3000</v>
      </c>
      <c r="H145" s="1" t="s">
        <v>11</v>
      </c>
      <c r="I145" s="1" t="s">
        <v>155</v>
      </c>
    </row>
    <row r="146" spans="1:9" ht="18.75" x14ac:dyDescent="0.25">
      <c r="A146" s="45"/>
      <c r="B146" s="27"/>
      <c r="C146" s="27"/>
      <c r="D146" s="1">
        <v>936</v>
      </c>
      <c r="E146" s="1">
        <f>936*42</f>
        <v>39312</v>
      </c>
      <c r="F146" s="31"/>
      <c r="G146" s="31"/>
      <c r="H146" s="1" t="s">
        <v>11</v>
      </c>
      <c r="I146" s="1" t="s">
        <v>156</v>
      </c>
    </row>
    <row r="147" spans="1:9" ht="18.75" x14ac:dyDescent="0.25">
      <c r="A147" s="45"/>
      <c r="B147" s="26" t="s">
        <v>59</v>
      </c>
      <c r="C147" s="26">
        <v>43971</v>
      </c>
      <c r="D147" s="1">
        <v>960</v>
      </c>
      <c r="E147" s="1">
        <f>960*42</f>
        <v>40320</v>
      </c>
      <c r="F147" s="11"/>
      <c r="G147" s="11"/>
      <c r="H147" s="1" t="s">
        <v>11</v>
      </c>
      <c r="I147" s="1" t="s">
        <v>157</v>
      </c>
    </row>
    <row r="148" spans="1:9" ht="18.75" x14ac:dyDescent="0.25">
      <c r="A148" s="45"/>
      <c r="B148" s="28"/>
      <c r="C148" s="28"/>
      <c r="D148" s="1">
        <v>96</v>
      </c>
      <c r="E148" s="1">
        <f>96*42</f>
        <v>4032</v>
      </c>
      <c r="F148" s="13"/>
      <c r="G148" s="13"/>
      <c r="H148" s="1" t="s">
        <v>11</v>
      </c>
      <c r="I148" s="1" t="s">
        <v>158</v>
      </c>
    </row>
    <row r="149" spans="1:9" ht="18.75" x14ac:dyDescent="0.25">
      <c r="A149" s="46"/>
      <c r="B149" s="27"/>
      <c r="C149" s="27"/>
      <c r="D149" s="1">
        <v>144</v>
      </c>
      <c r="E149" s="1">
        <f>144*42</f>
        <v>6048</v>
      </c>
      <c r="F149" s="13"/>
      <c r="G149" s="13"/>
      <c r="H149" s="1" t="s">
        <v>11</v>
      </c>
      <c r="I149" s="1" t="s">
        <v>159</v>
      </c>
    </row>
    <row r="150" spans="1:9" ht="18.75" x14ac:dyDescent="0.25">
      <c r="A150" s="29">
        <v>22</v>
      </c>
      <c r="B150" s="26" t="s">
        <v>14</v>
      </c>
      <c r="C150" s="26">
        <v>43976</v>
      </c>
      <c r="D150" s="1">
        <v>960</v>
      </c>
      <c r="E150" s="1">
        <f>960*42</f>
        <v>40320</v>
      </c>
      <c r="F150" s="29"/>
      <c r="G150" s="29"/>
      <c r="H150" s="1" t="s">
        <v>11</v>
      </c>
      <c r="I150" s="1" t="s">
        <v>160</v>
      </c>
    </row>
    <row r="151" spans="1:9" ht="18.75" x14ac:dyDescent="0.25">
      <c r="A151" s="30"/>
      <c r="B151" s="28"/>
      <c r="C151" s="28"/>
      <c r="D151" s="1">
        <v>432</v>
      </c>
      <c r="E151" s="1">
        <f>432*42</f>
        <v>18144</v>
      </c>
      <c r="F151" s="30"/>
      <c r="G151" s="30"/>
      <c r="H151" s="1" t="s">
        <v>11</v>
      </c>
      <c r="I151" s="1" t="s">
        <v>161</v>
      </c>
    </row>
    <row r="152" spans="1:9" ht="18.75" x14ac:dyDescent="0.25">
      <c r="A152" s="30"/>
      <c r="B152" s="27"/>
      <c r="C152" s="27"/>
      <c r="D152" s="1">
        <v>720</v>
      </c>
      <c r="E152" s="1">
        <f>720*42</f>
        <v>30240</v>
      </c>
      <c r="F152" s="31"/>
      <c r="G152" s="31"/>
      <c r="H152" s="1" t="s">
        <v>11</v>
      </c>
      <c r="I152" s="1" t="s">
        <v>162</v>
      </c>
    </row>
    <row r="153" spans="1:9" ht="18.75" x14ac:dyDescent="0.25">
      <c r="A153" s="30"/>
      <c r="B153" s="26" t="s">
        <v>17</v>
      </c>
      <c r="C153" s="26">
        <v>43977</v>
      </c>
      <c r="D153" s="1">
        <v>960</v>
      </c>
      <c r="E153" s="1">
        <f>960*42</f>
        <v>40320</v>
      </c>
      <c r="F153" s="29"/>
      <c r="G153" s="29"/>
      <c r="H153" s="1" t="s">
        <v>11</v>
      </c>
      <c r="I153" s="1" t="s">
        <v>163</v>
      </c>
    </row>
    <row r="154" spans="1:9" ht="18.75" x14ac:dyDescent="0.25">
      <c r="A154" s="30"/>
      <c r="B154" s="27"/>
      <c r="C154" s="27"/>
      <c r="D154" s="1">
        <v>936</v>
      </c>
      <c r="E154" s="1">
        <f>936*42</f>
        <v>39312</v>
      </c>
      <c r="F154" s="31"/>
      <c r="G154" s="31"/>
      <c r="H154" s="1" t="s">
        <v>11</v>
      </c>
      <c r="I154" s="1" t="s">
        <v>164</v>
      </c>
    </row>
    <row r="155" spans="1:9" ht="18.75" x14ac:dyDescent="0.25">
      <c r="A155" s="31"/>
      <c r="B155" s="8" t="s">
        <v>59</v>
      </c>
      <c r="C155" s="8">
        <v>43978</v>
      </c>
      <c r="D155" s="1">
        <v>960</v>
      </c>
      <c r="E155" s="1">
        <f>960*42</f>
        <v>40320</v>
      </c>
      <c r="F155" s="12">
        <v>30</v>
      </c>
      <c r="G155" s="12">
        <f>30*50</f>
        <v>1500</v>
      </c>
      <c r="H155" s="1" t="s">
        <v>11</v>
      </c>
      <c r="I155" s="1" t="s">
        <v>165</v>
      </c>
    </row>
    <row r="156" spans="1:9" ht="18.75" x14ac:dyDescent="0.25">
      <c r="A156" s="29">
        <v>23</v>
      </c>
      <c r="B156" s="26" t="s">
        <v>14</v>
      </c>
      <c r="C156" s="26">
        <v>43983</v>
      </c>
      <c r="D156" s="1">
        <v>960</v>
      </c>
      <c r="E156" s="1">
        <f>960*42</f>
        <v>40320</v>
      </c>
      <c r="F156" s="29"/>
      <c r="G156" s="29"/>
      <c r="H156" s="1" t="s">
        <v>11</v>
      </c>
      <c r="I156" s="1" t="s">
        <v>166</v>
      </c>
    </row>
    <row r="157" spans="1:9" ht="18.75" x14ac:dyDescent="0.25">
      <c r="A157" s="30"/>
      <c r="B157" s="27"/>
      <c r="C157" s="27"/>
      <c r="D157" s="1">
        <v>384</v>
      </c>
      <c r="E157" s="1">
        <f>384*42</f>
        <v>16128</v>
      </c>
      <c r="F157" s="31"/>
      <c r="G157" s="31"/>
      <c r="H157" s="1" t="s">
        <v>11</v>
      </c>
      <c r="I157" s="1" t="s">
        <v>167</v>
      </c>
    </row>
    <row r="158" spans="1:9" ht="18.75" x14ac:dyDescent="0.25">
      <c r="A158" s="30"/>
      <c r="B158" s="26" t="s">
        <v>17</v>
      </c>
      <c r="C158" s="26">
        <v>43984</v>
      </c>
      <c r="D158" s="1">
        <v>960</v>
      </c>
      <c r="E158" s="1">
        <f>960*42</f>
        <v>40320</v>
      </c>
      <c r="F158" s="29"/>
      <c r="G158" s="29"/>
      <c r="H158" s="1" t="s">
        <v>11</v>
      </c>
      <c r="I158" s="1" t="s">
        <v>168</v>
      </c>
    </row>
    <row r="159" spans="1:9" ht="18.75" x14ac:dyDescent="0.25">
      <c r="A159" s="30"/>
      <c r="B159" s="27"/>
      <c r="C159" s="27"/>
      <c r="D159" s="1">
        <v>336</v>
      </c>
      <c r="E159" s="1">
        <f>336*42</f>
        <v>14112</v>
      </c>
      <c r="F159" s="31"/>
      <c r="G159" s="31"/>
      <c r="H159" s="1" t="s">
        <v>11</v>
      </c>
      <c r="I159" s="1" t="s">
        <v>169</v>
      </c>
    </row>
    <row r="160" spans="1:9" ht="18.75" x14ac:dyDescent="0.25">
      <c r="A160" s="30"/>
      <c r="B160" s="26" t="s">
        <v>59</v>
      </c>
      <c r="C160" s="26">
        <v>43985</v>
      </c>
      <c r="D160" s="1">
        <v>960</v>
      </c>
      <c r="E160" s="1">
        <f>960*42</f>
        <v>40320</v>
      </c>
      <c r="F160" s="29">
        <v>61</v>
      </c>
      <c r="G160" s="29">
        <f>61*50</f>
        <v>3050</v>
      </c>
      <c r="H160" s="1" t="s">
        <v>11</v>
      </c>
      <c r="I160" s="1" t="s">
        <v>170</v>
      </c>
    </row>
    <row r="161" spans="1:9" ht="18.75" x14ac:dyDescent="0.25">
      <c r="A161" s="31"/>
      <c r="B161" s="27"/>
      <c r="C161" s="27"/>
      <c r="D161" s="1">
        <v>480</v>
      </c>
      <c r="E161" s="1">
        <f>480*42</f>
        <v>20160</v>
      </c>
      <c r="F161" s="31"/>
      <c r="G161" s="31"/>
      <c r="H161" s="1" t="s">
        <v>11</v>
      </c>
      <c r="I161" s="1" t="s">
        <v>171</v>
      </c>
    </row>
    <row r="162" spans="1:9" ht="18.75" x14ac:dyDescent="0.25">
      <c r="A162" s="29">
        <v>24</v>
      </c>
      <c r="B162" s="26" t="s">
        <v>14</v>
      </c>
      <c r="C162" s="26">
        <v>43990</v>
      </c>
      <c r="D162" s="1">
        <v>960</v>
      </c>
      <c r="E162" s="1">
        <f>960*42</f>
        <v>40320</v>
      </c>
      <c r="F162" s="29"/>
      <c r="G162" s="29"/>
      <c r="H162" s="1" t="s">
        <v>11</v>
      </c>
      <c r="I162" s="1" t="s">
        <v>172</v>
      </c>
    </row>
    <row r="163" spans="1:9" ht="18.75" x14ac:dyDescent="0.25">
      <c r="A163" s="30"/>
      <c r="B163" s="27"/>
      <c r="C163" s="27"/>
      <c r="D163" s="1">
        <v>624</v>
      </c>
      <c r="E163" s="1">
        <f>624*42</f>
        <v>26208</v>
      </c>
      <c r="F163" s="31"/>
      <c r="G163" s="31"/>
      <c r="H163" s="1" t="s">
        <v>11</v>
      </c>
      <c r="I163" s="1" t="s">
        <v>173</v>
      </c>
    </row>
    <row r="164" spans="1:9" ht="18.75" x14ac:dyDescent="0.25">
      <c r="A164" s="30"/>
      <c r="B164" s="26" t="s">
        <v>17</v>
      </c>
      <c r="C164" s="26">
        <v>43991</v>
      </c>
      <c r="D164" s="1">
        <v>960</v>
      </c>
      <c r="E164" s="1">
        <f>960*42</f>
        <v>40320</v>
      </c>
      <c r="F164" s="29"/>
      <c r="G164" s="29"/>
      <c r="H164" s="1" t="s">
        <v>11</v>
      </c>
      <c r="I164" s="1" t="s">
        <v>174</v>
      </c>
    </row>
    <row r="165" spans="1:9" ht="18.75" x14ac:dyDescent="0.25">
      <c r="A165" s="30"/>
      <c r="B165" s="27"/>
      <c r="C165" s="27"/>
      <c r="D165" s="1">
        <v>480</v>
      </c>
      <c r="E165" s="1">
        <f>480*42</f>
        <v>20160</v>
      </c>
      <c r="F165" s="31"/>
      <c r="G165" s="31"/>
      <c r="H165" s="1" t="s">
        <v>11</v>
      </c>
      <c r="I165" s="1" t="s">
        <v>175</v>
      </c>
    </row>
    <row r="166" spans="1:9" ht="18.75" customHeight="1" x14ac:dyDescent="0.25">
      <c r="A166" s="30"/>
      <c r="B166" s="26" t="s">
        <v>59</v>
      </c>
      <c r="C166" s="26">
        <v>43992</v>
      </c>
      <c r="D166" s="32">
        <v>960</v>
      </c>
      <c r="E166" s="32">
        <f>960*42</f>
        <v>40320</v>
      </c>
      <c r="F166" s="29">
        <v>30</v>
      </c>
      <c r="G166" s="29">
        <f>30*50</f>
        <v>1500</v>
      </c>
      <c r="H166" s="32" t="s">
        <v>11</v>
      </c>
      <c r="I166" s="32" t="s">
        <v>176</v>
      </c>
    </row>
    <row r="167" spans="1:9" ht="18.75" customHeight="1" x14ac:dyDescent="0.25">
      <c r="A167" s="31"/>
      <c r="B167" s="27"/>
      <c r="C167" s="27"/>
      <c r="D167" s="33"/>
      <c r="E167" s="33"/>
      <c r="F167" s="31"/>
      <c r="G167" s="31"/>
      <c r="H167" s="33"/>
      <c r="I167" s="33"/>
    </row>
    <row r="168" spans="1:9" ht="18.75" x14ac:dyDescent="0.25">
      <c r="A168" s="29">
        <v>25</v>
      </c>
      <c r="B168" s="26" t="s">
        <v>40</v>
      </c>
      <c r="C168" s="26">
        <v>43997</v>
      </c>
      <c r="D168" s="1">
        <v>960</v>
      </c>
      <c r="E168" s="1">
        <f>960*42</f>
        <v>40320</v>
      </c>
      <c r="F168" s="29"/>
      <c r="G168" s="29"/>
      <c r="H168" s="1" t="s">
        <v>11</v>
      </c>
      <c r="I168" s="1" t="s">
        <v>177</v>
      </c>
    </row>
    <row r="169" spans="1:9" ht="18.75" x14ac:dyDescent="0.25">
      <c r="A169" s="30"/>
      <c r="B169" s="27"/>
      <c r="C169" s="27"/>
      <c r="D169" s="1">
        <v>240</v>
      </c>
      <c r="E169" s="1">
        <f>240*42</f>
        <v>10080</v>
      </c>
      <c r="F169" s="31"/>
      <c r="G169" s="31"/>
      <c r="H169" s="1" t="s">
        <v>11</v>
      </c>
      <c r="I169" s="1" t="s">
        <v>178</v>
      </c>
    </row>
    <row r="170" spans="1:9" ht="18.75" x14ac:dyDescent="0.25">
      <c r="A170" s="30"/>
      <c r="B170" s="26" t="s">
        <v>17</v>
      </c>
      <c r="C170" s="26">
        <v>43998</v>
      </c>
      <c r="D170" s="1">
        <v>960</v>
      </c>
      <c r="E170" s="1">
        <f>960*42</f>
        <v>40320</v>
      </c>
      <c r="F170" s="29"/>
      <c r="G170" s="29"/>
      <c r="H170" s="1" t="s">
        <v>11</v>
      </c>
      <c r="I170" s="1" t="s">
        <v>179</v>
      </c>
    </row>
    <row r="171" spans="1:9" ht="18.75" x14ac:dyDescent="0.25">
      <c r="A171" s="30"/>
      <c r="B171" s="27"/>
      <c r="C171" s="27"/>
      <c r="D171" s="1">
        <v>480</v>
      </c>
      <c r="E171" s="1">
        <f>480*42</f>
        <v>20160</v>
      </c>
      <c r="F171" s="31"/>
      <c r="G171" s="31"/>
      <c r="H171" s="1" t="s">
        <v>11</v>
      </c>
      <c r="I171" s="1" t="s">
        <v>180</v>
      </c>
    </row>
    <row r="172" spans="1:9" ht="18.75" x14ac:dyDescent="0.25">
      <c r="A172" s="30"/>
      <c r="B172" s="26" t="s">
        <v>18</v>
      </c>
      <c r="C172" s="26">
        <v>43999</v>
      </c>
      <c r="D172" s="1">
        <v>960</v>
      </c>
      <c r="E172" s="1">
        <f>960*42</f>
        <v>40320</v>
      </c>
      <c r="F172" s="29">
        <v>40</v>
      </c>
      <c r="G172" s="29">
        <f>40*50</f>
        <v>2000</v>
      </c>
      <c r="H172" s="1" t="s">
        <v>11</v>
      </c>
      <c r="I172" s="1" t="s">
        <v>181</v>
      </c>
    </row>
    <row r="173" spans="1:9" ht="18.75" x14ac:dyDescent="0.25">
      <c r="A173" s="31"/>
      <c r="B173" s="27"/>
      <c r="C173" s="27"/>
      <c r="D173" s="5">
        <v>240</v>
      </c>
      <c r="E173" s="1">
        <f>240*42</f>
        <v>10080</v>
      </c>
      <c r="F173" s="31"/>
      <c r="G173" s="31"/>
      <c r="H173" s="1" t="s">
        <v>11</v>
      </c>
      <c r="I173" s="5" t="s">
        <v>182</v>
      </c>
    </row>
    <row r="174" spans="1:9" ht="18.75" x14ac:dyDescent="0.25">
      <c r="A174" s="29">
        <v>26</v>
      </c>
      <c r="B174" s="26" t="s">
        <v>17</v>
      </c>
      <c r="C174" s="26">
        <v>44005</v>
      </c>
      <c r="D174" s="1">
        <v>960</v>
      </c>
      <c r="E174" s="1">
        <f>960*42</f>
        <v>40320</v>
      </c>
      <c r="F174" s="29">
        <v>20</v>
      </c>
      <c r="G174" s="29">
        <f>20*50</f>
        <v>1000</v>
      </c>
      <c r="H174" s="1" t="s">
        <v>11</v>
      </c>
      <c r="I174" s="1" t="s">
        <v>183</v>
      </c>
    </row>
    <row r="175" spans="1:9" ht="18.75" x14ac:dyDescent="0.25">
      <c r="A175" s="30"/>
      <c r="B175" s="27"/>
      <c r="C175" s="27"/>
      <c r="D175" s="1">
        <v>336</v>
      </c>
      <c r="E175" s="1">
        <f>336*42</f>
        <v>14112</v>
      </c>
      <c r="F175" s="31"/>
      <c r="G175" s="31"/>
      <c r="H175" s="1" t="s">
        <v>11</v>
      </c>
      <c r="I175" s="1" t="s">
        <v>184</v>
      </c>
    </row>
    <row r="176" spans="1:9" ht="18.75" x14ac:dyDescent="0.25">
      <c r="A176" s="30"/>
      <c r="B176" s="26" t="s">
        <v>59</v>
      </c>
      <c r="C176" s="26">
        <v>44006</v>
      </c>
      <c r="D176" s="1">
        <v>960</v>
      </c>
      <c r="E176" s="1">
        <f>960*42</f>
        <v>40320</v>
      </c>
      <c r="F176" s="29">
        <v>20</v>
      </c>
      <c r="G176" s="29">
        <f>20*50</f>
        <v>1000</v>
      </c>
      <c r="H176" s="1" t="s">
        <v>11</v>
      </c>
      <c r="I176" s="1" t="s">
        <v>185</v>
      </c>
    </row>
    <row r="177" spans="1:9" ht="18.75" x14ac:dyDescent="0.25">
      <c r="A177" s="31"/>
      <c r="B177" s="27"/>
      <c r="C177" s="27"/>
      <c r="D177" s="1">
        <v>720</v>
      </c>
      <c r="E177" s="1">
        <f>720*42</f>
        <v>30240</v>
      </c>
      <c r="F177" s="31"/>
      <c r="G177" s="31"/>
      <c r="H177" s="1" t="s">
        <v>11</v>
      </c>
      <c r="I177" s="1" t="s">
        <v>186</v>
      </c>
    </row>
    <row r="178" spans="1:9" ht="18.75" x14ac:dyDescent="0.25">
      <c r="A178" s="29">
        <v>27</v>
      </c>
      <c r="B178" s="26" t="s">
        <v>14</v>
      </c>
      <c r="C178" s="26">
        <v>44011</v>
      </c>
      <c r="D178" s="1">
        <v>960</v>
      </c>
      <c r="E178" s="1">
        <f>960*42</f>
        <v>40320</v>
      </c>
      <c r="F178" s="29"/>
      <c r="G178" s="29"/>
      <c r="H178" s="1" t="s">
        <v>11</v>
      </c>
      <c r="I178" s="1" t="s">
        <v>187</v>
      </c>
    </row>
    <row r="179" spans="1:9" ht="18.75" x14ac:dyDescent="0.25">
      <c r="A179" s="30"/>
      <c r="B179" s="27"/>
      <c r="C179" s="27"/>
      <c r="D179" s="1">
        <v>480</v>
      </c>
      <c r="E179" s="1">
        <f>480*42</f>
        <v>20160</v>
      </c>
      <c r="F179" s="31"/>
      <c r="G179" s="31"/>
      <c r="H179" s="1" t="s">
        <v>11</v>
      </c>
      <c r="I179" s="1" t="s">
        <v>188</v>
      </c>
    </row>
    <row r="180" spans="1:9" ht="18.75" x14ac:dyDescent="0.25">
      <c r="A180" s="30"/>
      <c r="B180" s="26" t="s">
        <v>17</v>
      </c>
      <c r="C180" s="26">
        <v>44012</v>
      </c>
      <c r="D180" s="1">
        <v>960</v>
      </c>
      <c r="E180" s="1">
        <f>960*42</f>
        <v>40320</v>
      </c>
      <c r="F180" s="29"/>
      <c r="G180" s="29"/>
      <c r="H180" s="1" t="s">
        <v>11</v>
      </c>
      <c r="I180" s="1" t="s">
        <v>189</v>
      </c>
    </row>
    <row r="181" spans="1:9" ht="19.5" customHeight="1" x14ac:dyDescent="0.25">
      <c r="A181" s="30"/>
      <c r="B181" s="27"/>
      <c r="C181" s="27"/>
      <c r="D181" s="1">
        <v>336</v>
      </c>
      <c r="E181" s="1">
        <f>336*42</f>
        <v>14112</v>
      </c>
      <c r="F181" s="31"/>
      <c r="G181" s="31"/>
      <c r="H181" s="1" t="s">
        <v>11</v>
      </c>
      <c r="I181" s="1" t="s">
        <v>190</v>
      </c>
    </row>
    <row r="182" spans="1:9" ht="18.75" x14ac:dyDescent="0.25">
      <c r="A182" s="30"/>
      <c r="B182" s="26" t="s">
        <v>18</v>
      </c>
      <c r="C182" s="26">
        <v>44013</v>
      </c>
      <c r="D182" s="1">
        <v>960</v>
      </c>
      <c r="E182" s="1">
        <f>960*42</f>
        <v>40320</v>
      </c>
      <c r="F182" s="29">
        <v>50</v>
      </c>
      <c r="G182" s="29">
        <f>50*50</f>
        <v>2500</v>
      </c>
      <c r="H182" s="1" t="s">
        <v>11</v>
      </c>
      <c r="I182" s="1" t="s">
        <v>191</v>
      </c>
    </row>
    <row r="183" spans="1:9" ht="18.75" x14ac:dyDescent="0.25">
      <c r="A183" s="31"/>
      <c r="B183" s="27"/>
      <c r="C183" s="27"/>
      <c r="D183" s="1">
        <v>240</v>
      </c>
      <c r="E183" s="1">
        <f>240*42</f>
        <v>10080</v>
      </c>
      <c r="F183" s="31"/>
      <c r="G183" s="31"/>
      <c r="H183" s="1" t="s">
        <v>11</v>
      </c>
      <c r="I183" s="1" t="s">
        <v>192</v>
      </c>
    </row>
    <row r="184" spans="1:9" ht="18.75" x14ac:dyDescent="0.25">
      <c r="A184" s="29">
        <v>28</v>
      </c>
      <c r="B184" s="26" t="s">
        <v>14</v>
      </c>
      <c r="C184" s="26">
        <v>44018</v>
      </c>
      <c r="D184" s="1">
        <v>960</v>
      </c>
      <c r="E184" s="1">
        <f>960*42</f>
        <v>40320</v>
      </c>
      <c r="F184" s="29"/>
      <c r="G184" s="29"/>
      <c r="H184" s="1" t="s">
        <v>11</v>
      </c>
      <c r="I184" s="1" t="s">
        <v>193</v>
      </c>
    </row>
    <row r="185" spans="1:9" ht="18.75" x14ac:dyDescent="0.25">
      <c r="A185" s="30"/>
      <c r="B185" s="27"/>
      <c r="C185" s="27"/>
      <c r="D185" s="1">
        <v>960</v>
      </c>
      <c r="E185" s="1">
        <f>960*42</f>
        <v>40320</v>
      </c>
      <c r="F185" s="31"/>
      <c r="G185" s="31"/>
      <c r="H185" s="1" t="s">
        <v>11</v>
      </c>
      <c r="I185" s="1" t="s">
        <v>194</v>
      </c>
    </row>
    <row r="186" spans="1:9" ht="18.75" x14ac:dyDescent="0.25">
      <c r="A186" s="30"/>
      <c r="B186" s="26" t="s">
        <v>17</v>
      </c>
      <c r="C186" s="26">
        <v>44019</v>
      </c>
      <c r="D186" s="1">
        <v>960</v>
      </c>
      <c r="E186" s="1">
        <f>960*42</f>
        <v>40320</v>
      </c>
      <c r="F186" s="29">
        <v>50</v>
      </c>
      <c r="G186" s="29">
        <f>50*50</f>
        <v>2500</v>
      </c>
      <c r="H186" s="1" t="s">
        <v>11</v>
      </c>
      <c r="I186" s="1" t="s">
        <v>195</v>
      </c>
    </row>
    <row r="187" spans="1:9" ht="18.75" x14ac:dyDescent="0.25">
      <c r="A187" s="30"/>
      <c r="B187" s="27"/>
      <c r="C187" s="27"/>
      <c r="D187" s="1">
        <v>624</v>
      </c>
      <c r="E187" s="1">
        <f>624*42</f>
        <v>26208</v>
      </c>
      <c r="F187" s="31"/>
      <c r="G187" s="31"/>
      <c r="H187" s="1" t="s">
        <v>11</v>
      </c>
      <c r="I187" s="1" t="s">
        <v>196</v>
      </c>
    </row>
    <row r="188" spans="1:9" ht="18.75" x14ac:dyDescent="0.25">
      <c r="A188" s="30"/>
      <c r="B188" s="26" t="s">
        <v>19</v>
      </c>
      <c r="C188" s="26">
        <v>44022</v>
      </c>
      <c r="D188" s="1">
        <v>960</v>
      </c>
      <c r="E188" s="1">
        <f t="shared" ref="E188:E196" si="2">960*42</f>
        <v>40320</v>
      </c>
      <c r="F188" s="29"/>
      <c r="G188" s="29"/>
      <c r="H188" s="1" t="s">
        <v>11</v>
      </c>
      <c r="I188" s="1" t="s">
        <v>197</v>
      </c>
    </row>
    <row r="189" spans="1:9" ht="18.75" x14ac:dyDescent="0.25">
      <c r="A189" s="31"/>
      <c r="B189" s="27"/>
      <c r="C189" s="27"/>
      <c r="D189" s="1">
        <v>960</v>
      </c>
      <c r="E189" s="1">
        <f t="shared" si="2"/>
        <v>40320</v>
      </c>
      <c r="F189" s="31"/>
      <c r="G189" s="31"/>
      <c r="H189" s="1" t="s">
        <v>11</v>
      </c>
      <c r="I189" s="1" t="s">
        <v>198</v>
      </c>
    </row>
    <row r="190" spans="1:9" ht="18.75" x14ac:dyDescent="0.25">
      <c r="A190" s="29">
        <v>29</v>
      </c>
      <c r="B190" s="26" t="s">
        <v>40</v>
      </c>
      <c r="C190" s="26">
        <v>44025</v>
      </c>
      <c r="D190" s="1">
        <v>960</v>
      </c>
      <c r="E190" s="1">
        <f t="shared" si="2"/>
        <v>40320</v>
      </c>
      <c r="F190" s="29"/>
      <c r="G190" s="29"/>
      <c r="H190" s="1" t="s">
        <v>11</v>
      </c>
      <c r="I190" s="1" t="s">
        <v>199</v>
      </c>
    </row>
    <row r="191" spans="1:9" ht="18.75" x14ac:dyDescent="0.25">
      <c r="A191" s="30"/>
      <c r="B191" s="27"/>
      <c r="C191" s="27"/>
      <c r="D191" s="1">
        <v>960</v>
      </c>
      <c r="E191" s="1">
        <f t="shared" si="2"/>
        <v>40320</v>
      </c>
      <c r="F191" s="31"/>
      <c r="G191" s="31"/>
      <c r="H191" s="1" t="s">
        <v>11</v>
      </c>
      <c r="I191" s="1" t="s">
        <v>200</v>
      </c>
    </row>
    <row r="192" spans="1:9" ht="18.75" customHeight="1" x14ac:dyDescent="0.25">
      <c r="A192" s="30"/>
      <c r="B192" s="26" t="s">
        <v>17</v>
      </c>
      <c r="C192" s="26">
        <v>44026</v>
      </c>
      <c r="D192" s="1">
        <v>960</v>
      </c>
      <c r="E192" s="1">
        <f t="shared" si="2"/>
        <v>40320</v>
      </c>
      <c r="F192" s="29">
        <v>30</v>
      </c>
      <c r="G192" s="29">
        <f>30*50</f>
        <v>1500</v>
      </c>
      <c r="H192" s="1" t="s">
        <v>11</v>
      </c>
      <c r="I192" s="5" t="s">
        <v>201</v>
      </c>
    </row>
    <row r="193" spans="1:9" ht="18.75" x14ac:dyDescent="0.25">
      <c r="A193" s="30"/>
      <c r="B193" s="27"/>
      <c r="C193" s="27"/>
      <c r="D193" s="1">
        <v>960</v>
      </c>
      <c r="E193" s="1">
        <f t="shared" si="2"/>
        <v>40320</v>
      </c>
      <c r="F193" s="31"/>
      <c r="G193" s="31"/>
      <c r="H193" s="1" t="s">
        <v>11</v>
      </c>
      <c r="I193" s="1" t="s">
        <v>202</v>
      </c>
    </row>
    <row r="194" spans="1:9" ht="18.75" x14ac:dyDescent="0.25">
      <c r="A194" s="30"/>
      <c r="B194" s="26" t="s">
        <v>59</v>
      </c>
      <c r="C194" s="26">
        <v>44029</v>
      </c>
      <c r="D194" s="1">
        <v>960</v>
      </c>
      <c r="E194" s="1">
        <f t="shared" si="2"/>
        <v>40320</v>
      </c>
      <c r="F194" s="29">
        <v>30</v>
      </c>
      <c r="G194" s="29">
        <f>30*50</f>
        <v>1500</v>
      </c>
      <c r="H194" s="1" t="s">
        <v>11</v>
      </c>
      <c r="I194" s="1" t="s">
        <v>203</v>
      </c>
    </row>
    <row r="195" spans="1:9" ht="15" customHeight="1" x14ac:dyDescent="0.25">
      <c r="A195" s="31"/>
      <c r="B195" s="27"/>
      <c r="C195" s="27"/>
      <c r="D195" s="1">
        <v>960</v>
      </c>
      <c r="E195" s="1">
        <f t="shared" si="2"/>
        <v>40320</v>
      </c>
      <c r="F195" s="31"/>
      <c r="G195" s="31"/>
      <c r="H195" s="1" t="s">
        <v>11</v>
      </c>
      <c r="I195" s="1" t="s">
        <v>204</v>
      </c>
    </row>
    <row r="196" spans="1:9" ht="15" customHeight="1" x14ac:dyDescent="0.25">
      <c r="A196" s="29">
        <v>30</v>
      </c>
      <c r="B196" s="26" t="s">
        <v>17</v>
      </c>
      <c r="C196" s="26">
        <v>44033</v>
      </c>
      <c r="D196" s="1">
        <v>960</v>
      </c>
      <c r="E196" s="1">
        <f t="shared" si="2"/>
        <v>40320</v>
      </c>
      <c r="F196" s="29"/>
      <c r="G196" s="29"/>
      <c r="H196" s="1" t="s">
        <v>11</v>
      </c>
      <c r="I196" s="7" t="s">
        <v>205</v>
      </c>
    </row>
    <row r="197" spans="1:9" ht="18.75" x14ac:dyDescent="0.25">
      <c r="A197" s="30"/>
      <c r="B197" s="27"/>
      <c r="C197" s="27"/>
      <c r="D197" s="1">
        <v>480</v>
      </c>
      <c r="E197" s="1">
        <f>480*42</f>
        <v>20160</v>
      </c>
      <c r="F197" s="31"/>
      <c r="G197" s="31"/>
      <c r="H197" s="1" t="s">
        <v>11</v>
      </c>
      <c r="I197" s="1" t="s">
        <v>206</v>
      </c>
    </row>
    <row r="198" spans="1:9" ht="18.75" x14ac:dyDescent="0.25">
      <c r="A198" s="30"/>
      <c r="B198" s="26" t="s">
        <v>59</v>
      </c>
      <c r="C198" s="26">
        <v>44034</v>
      </c>
      <c r="D198" s="1">
        <v>960</v>
      </c>
      <c r="E198" s="1">
        <f>960*42</f>
        <v>40320</v>
      </c>
      <c r="F198" s="29">
        <v>115</v>
      </c>
      <c r="G198" s="29">
        <f>115*50</f>
        <v>5750</v>
      </c>
      <c r="H198" s="1" t="s">
        <v>11</v>
      </c>
      <c r="I198" s="1" t="s">
        <v>207</v>
      </c>
    </row>
    <row r="199" spans="1:9" ht="18.75" customHeight="1" x14ac:dyDescent="0.25">
      <c r="A199" s="30"/>
      <c r="B199" s="28"/>
      <c r="C199" s="28"/>
      <c r="D199" s="1">
        <v>480</v>
      </c>
      <c r="E199" s="1">
        <f>480*42</f>
        <v>20160</v>
      </c>
      <c r="F199" s="30"/>
      <c r="G199" s="30"/>
      <c r="H199" s="1" t="s">
        <v>11</v>
      </c>
      <c r="I199" s="1" t="s">
        <v>208</v>
      </c>
    </row>
    <row r="200" spans="1:9" ht="18.75" customHeight="1" x14ac:dyDescent="0.25">
      <c r="A200" s="30"/>
      <c r="B200" s="27"/>
      <c r="C200" s="27"/>
      <c r="D200" s="1">
        <v>240</v>
      </c>
      <c r="E200" s="1">
        <f>240*42</f>
        <v>10080</v>
      </c>
      <c r="F200" s="31"/>
      <c r="G200" s="31"/>
      <c r="H200" s="1" t="s">
        <v>11</v>
      </c>
      <c r="I200" s="4"/>
    </row>
    <row r="201" spans="1:9" ht="18.75" x14ac:dyDescent="0.25">
      <c r="A201" s="30"/>
      <c r="B201" s="26" t="s">
        <v>19</v>
      </c>
      <c r="C201" s="26">
        <v>44036</v>
      </c>
      <c r="D201" s="1">
        <v>960</v>
      </c>
      <c r="E201" s="1">
        <f>960*42</f>
        <v>40320</v>
      </c>
      <c r="F201" s="29"/>
      <c r="G201" s="29"/>
      <c r="H201" s="1" t="s">
        <v>11</v>
      </c>
      <c r="I201" s="1" t="s">
        <v>209</v>
      </c>
    </row>
    <row r="202" spans="1:9" ht="18.75" x14ac:dyDescent="0.25">
      <c r="A202" s="30"/>
      <c r="B202" s="27"/>
      <c r="C202" s="27"/>
      <c r="D202" s="1">
        <v>960</v>
      </c>
      <c r="E202" s="1">
        <f>960*42</f>
        <v>40320</v>
      </c>
      <c r="F202" s="31"/>
      <c r="G202" s="31"/>
      <c r="H202" s="1" t="s">
        <v>11</v>
      </c>
      <c r="I202" s="1" t="s">
        <v>210</v>
      </c>
    </row>
    <row r="203" spans="1:9" ht="18.75" x14ac:dyDescent="0.25">
      <c r="A203" s="30"/>
      <c r="B203" s="26" t="s">
        <v>20</v>
      </c>
      <c r="C203" s="26">
        <v>44037</v>
      </c>
      <c r="D203" s="1">
        <v>960</v>
      </c>
      <c r="E203" s="1">
        <f>960*42</f>
        <v>40320</v>
      </c>
      <c r="F203" s="29"/>
      <c r="G203" s="29"/>
      <c r="H203" s="1" t="s">
        <v>11</v>
      </c>
      <c r="I203" s="1" t="s">
        <v>211</v>
      </c>
    </row>
    <row r="204" spans="1:9" ht="18.75" x14ac:dyDescent="0.25">
      <c r="A204" s="31"/>
      <c r="B204" s="27"/>
      <c r="C204" s="27"/>
      <c r="D204" s="1">
        <v>480</v>
      </c>
      <c r="E204" s="1">
        <f>480*42</f>
        <v>20160</v>
      </c>
      <c r="F204" s="31"/>
      <c r="G204" s="31"/>
      <c r="H204" s="1" t="s">
        <v>11</v>
      </c>
      <c r="I204" s="1" t="s">
        <v>212</v>
      </c>
    </row>
    <row r="205" spans="1:9" ht="18.75" x14ac:dyDescent="0.25">
      <c r="A205" s="29">
        <v>31</v>
      </c>
      <c r="B205" s="26" t="s">
        <v>17</v>
      </c>
      <c r="C205" s="26">
        <v>44040</v>
      </c>
      <c r="D205" s="1">
        <v>960</v>
      </c>
      <c r="E205" s="1">
        <f>960*42</f>
        <v>40320</v>
      </c>
      <c r="F205" s="29">
        <v>125</v>
      </c>
      <c r="G205" s="29">
        <f>125*50</f>
        <v>6250</v>
      </c>
      <c r="H205" s="1" t="s">
        <v>11</v>
      </c>
      <c r="I205" s="1" t="s">
        <v>213</v>
      </c>
    </row>
    <row r="206" spans="1:9" ht="18.75" x14ac:dyDescent="0.25">
      <c r="A206" s="30"/>
      <c r="B206" s="27"/>
      <c r="C206" s="27"/>
      <c r="D206" s="1">
        <v>960</v>
      </c>
      <c r="E206" s="1">
        <f>960*42</f>
        <v>40320</v>
      </c>
      <c r="F206" s="31"/>
      <c r="G206" s="31"/>
      <c r="H206" s="1" t="s">
        <v>11</v>
      </c>
      <c r="I206" s="1" t="s">
        <v>214</v>
      </c>
    </row>
    <row r="207" spans="1:9" ht="18.75" x14ac:dyDescent="0.25">
      <c r="A207" s="30"/>
      <c r="B207" s="26" t="s">
        <v>59</v>
      </c>
      <c r="C207" s="26">
        <v>44041</v>
      </c>
      <c r="D207" s="1">
        <v>960</v>
      </c>
      <c r="E207" s="1">
        <f>960*42</f>
        <v>40320</v>
      </c>
      <c r="F207" s="29"/>
      <c r="G207" s="29"/>
      <c r="H207" s="1" t="s">
        <v>11</v>
      </c>
      <c r="I207" s="1" t="s">
        <v>215</v>
      </c>
    </row>
    <row r="208" spans="1:9" ht="18.75" x14ac:dyDescent="0.25">
      <c r="A208" s="30"/>
      <c r="B208" s="27"/>
      <c r="C208" s="27"/>
      <c r="D208" s="1">
        <v>528</v>
      </c>
      <c r="E208" s="1">
        <f>528*42</f>
        <v>22176</v>
      </c>
      <c r="F208" s="31"/>
      <c r="G208" s="31"/>
      <c r="H208" s="1" t="s">
        <v>11</v>
      </c>
      <c r="I208" s="1" t="s">
        <v>216</v>
      </c>
    </row>
    <row r="209" spans="1:9" ht="18.75" x14ac:dyDescent="0.25">
      <c r="A209" s="30"/>
      <c r="B209" s="26" t="s">
        <v>19</v>
      </c>
      <c r="C209" s="26">
        <v>44043</v>
      </c>
      <c r="D209" s="1">
        <v>960</v>
      </c>
      <c r="E209" s="1">
        <f t="shared" ref="E209:E215" si="3">960*42</f>
        <v>40320</v>
      </c>
      <c r="F209" s="15"/>
      <c r="G209" s="15"/>
      <c r="H209" s="1" t="s">
        <v>11</v>
      </c>
      <c r="I209" s="1" t="s">
        <v>217</v>
      </c>
    </row>
    <row r="210" spans="1:9" ht="18.75" x14ac:dyDescent="0.25">
      <c r="A210" s="31"/>
      <c r="B210" s="27"/>
      <c r="C210" s="27"/>
      <c r="D210" s="1">
        <v>960</v>
      </c>
      <c r="E210" s="1">
        <f t="shared" si="3"/>
        <v>40320</v>
      </c>
      <c r="F210" s="15"/>
      <c r="G210" s="15"/>
      <c r="H210" s="1" t="s">
        <v>11</v>
      </c>
      <c r="I210" s="1" t="s">
        <v>218</v>
      </c>
    </row>
    <row r="211" spans="1:9" ht="18.75" x14ac:dyDescent="0.25">
      <c r="A211" s="29">
        <v>32</v>
      </c>
      <c r="B211" s="26" t="s">
        <v>17</v>
      </c>
      <c r="C211" s="26">
        <v>44047</v>
      </c>
      <c r="D211" s="1">
        <v>960</v>
      </c>
      <c r="E211" s="1">
        <f t="shared" si="3"/>
        <v>40320</v>
      </c>
      <c r="F211" s="29">
        <v>34</v>
      </c>
      <c r="G211" s="29"/>
      <c r="H211" s="1" t="s">
        <v>11</v>
      </c>
      <c r="I211" s="1" t="s">
        <v>219</v>
      </c>
    </row>
    <row r="212" spans="1:9" ht="18.75" x14ac:dyDescent="0.25">
      <c r="A212" s="30"/>
      <c r="B212" s="27"/>
      <c r="C212" s="27"/>
      <c r="D212" s="1">
        <v>960</v>
      </c>
      <c r="E212" s="1">
        <f t="shared" si="3"/>
        <v>40320</v>
      </c>
      <c r="F212" s="31"/>
      <c r="G212" s="31"/>
      <c r="H212" s="1" t="s">
        <v>11</v>
      </c>
      <c r="I212" s="1" t="s">
        <v>220</v>
      </c>
    </row>
    <row r="213" spans="1:9" ht="18.75" x14ac:dyDescent="0.25">
      <c r="A213" s="30"/>
      <c r="B213" s="26" t="s">
        <v>19</v>
      </c>
      <c r="C213" s="26">
        <v>44050</v>
      </c>
      <c r="D213" s="1">
        <v>960</v>
      </c>
      <c r="E213" s="1">
        <f t="shared" si="3"/>
        <v>40320</v>
      </c>
      <c r="F213" s="29"/>
      <c r="G213" s="29"/>
      <c r="H213" s="1" t="s">
        <v>11</v>
      </c>
      <c r="I213" s="1" t="s">
        <v>221</v>
      </c>
    </row>
    <row r="214" spans="1:9" ht="18.75" x14ac:dyDescent="0.25">
      <c r="A214" s="31"/>
      <c r="B214" s="27"/>
      <c r="C214" s="27"/>
      <c r="D214" s="1">
        <v>960</v>
      </c>
      <c r="E214" s="1">
        <f t="shared" si="3"/>
        <v>40320</v>
      </c>
      <c r="F214" s="31"/>
      <c r="G214" s="31"/>
      <c r="H214" s="1" t="s">
        <v>11</v>
      </c>
      <c r="I214" s="1" t="s">
        <v>222</v>
      </c>
    </row>
    <row r="215" spans="1:9" ht="18.75" x14ac:dyDescent="0.25">
      <c r="A215" s="29">
        <v>33</v>
      </c>
      <c r="B215" s="26" t="s">
        <v>17</v>
      </c>
      <c r="C215" s="26">
        <v>44054</v>
      </c>
      <c r="D215" s="1">
        <v>960</v>
      </c>
      <c r="E215" s="1">
        <f t="shared" si="3"/>
        <v>40320</v>
      </c>
      <c r="F215" s="32"/>
      <c r="G215" s="32"/>
      <c r="H215" s="1" t="s">
        <v>11</v>
      </c>
      <c r="I215" s="1" t="s">
        <v>223</v>
      </c>
    </row>
    <row r="216" spans="1:9" ht="18.75" x14ac:dyDescent="0.25">
      <c r="A216" s="30"/>
      <c r="B216" s="28"/>
      <c r="C216" s="28"/>
      <c r="D216" s="1">
        <v>480</v>
      </c>
      <c r="E216" s="1">
        <f>480*42</f>
        <v>20160</v>
      </c>
      <c r="F216" s="40"/>
      <c r="G216" s="40"/>
      <c r="H216" s="1" t="s">
        <v>11</v>
      </c>
      <c r="I216" s="1" t="s">
        <v>35</v>
      </c>
    </row>
    <row r="217" spans="1:9" ht="18.75" x14ac:dyDescent="0.25">
      <c r="A217" s="30"/>
      <c r="B217" s="27"/>
      <c r="C217" s="27"/>
      <c r="D217" s="1">
        <v>480</v>
      </c>
      <c r="E217" s="1">
        <f>480*42</f>
        <v>20160</v>
      </c>
      <c r="F217" s="33"/>
      <c r="G217" s="33"/>
      <c r="H217" s="1" t="s">
        <v>11</v>
      </c>
      <c r="I217" s="1" t="s">
        <v>224</v>
      </c>
    </row>
    <row r="218" spans="1:9" ht="18.75" x14ac:dyDescent="0.25">
      <c r="A218" s="30"/>
      <c r="B218" s="26" t="s">
        <v>59</v>
      </c>
      <c r="C218" s="26">
        <v>44055</v>
      </c>
      <c r="D218" s="1">
        <v>960</v>
      </c>
      <c r="E218" s="1">
        <f t="shared" ref="E218:E237" si="4">960*42</f>
        <v>40320</v>
      </c>
      <c r="F218" s="29">
        <v>80</v>
      </c>
      <c r="G218" s="29">
        <f>80*50</f>
        <v>4000</v>
      </c>
      <c r="H218" s="1" t="s">
        <v>11</v>
      </c>
      <c r="I218" s="1" t="s">
        <v>225</v>
      </c>
    </row>
    <row r="219" spans="1:9" ht="18.75" x14ac:dyDescent="0.25">
      <c r="A219" s="30"/>
      <c r="B219" s="28"/>
      <c r="C219" s="28"/>
      <c r="D219" s="1">
        <v>480</v>
      </c>
      <c r="E219" s="1">
        <f>480*42</f>
        <v>20160</v>
      </c>
      <c r="F219" s="30"/>
      <c r="G219" s="30"/>
      <c r="H219" s="1" t="s">
        <v>11</v>
      </c>
      <c r="I219" s="1" t="s">
        <v>226</v>
      </c>
    </row>
    <row r="220" spans="1:9" ht="18.75" customHeight="1" x14ac:dyDescent="0.25">
      <c r="A220" s="30"/>
      <c r="B220" s="27"/>
      <c r="C220" s="27"/>
      <c r="D220" s="1">
        <v>480</v>
      </c>
      <c r="E220" s="1">
        <f>480*42</f>
        <v>20160</v>
      </c>
      <c r="F220" s="31"/>
      <c r="G220" s="31"/>
      <c r="H220" s="1" t="s">
        <v>11</v>
      </c>
      <c r="I220" s="1" t="s">
        <v>227</v>
      </c>
    </row>
    <row r="221" spans="1:9" ht="18.75" customHeight="1" x14ac:dyDescent="0.25">
      <c r="A221" s="30"/>
      <c r="B221" s="26" t="s">
        <v>19</v>
      </c>
      <c r="C221" s="26">
        <v>44057</v>
      </c>
      <c r="D221" s="1">
        <v>960</v>
      </c>
      <c r="E221" s="1">
        <f t="shared" si="4"/>
        <v>40320</v>
      </c>
      <c r="F221" s="4"/>
      <c r="G221" s="4"/>
      <c r="H221" s="1" t="s">
        <v>11</v>
      </c>
      <c r="I221" s="7" t="s">
        <v>228</v>
      </c>
    </row>
    <row r="222" spans="1:9" ht="18.75" x14ac:dyDescent="0.25">
      <c r="A222" s="31"/>
      <c r="B222" s="27"/>
      <c r="C222" s="27"/>
      <c r="D222" s="1">
        <v>960</v>
      </c>
      <c r="E222" s="1">
        <f t="shared" si="4"/>
        <v>40320</v>
      </c>
      <c r="F222" s="1"/>
      <c r="G222" s="1"/>
      <c r="H222" s="1" t="s">
        <v>11</v>
      </c>
      <c r="I222" s="1" t="s">
        <v>229</v>
      </c>
    </row>
    <row r="223" spans="1:9" ht="18.75" x14ac:dyDescent="0.25">
      <c r="A223" s="29">
        <v>34</v>
      </c>
      <c r="B223" s="26" t="s">
        <v>17</v>
      </c>
      <c r="C223" s="26">
        <v>44061</v>
      </c>
      <c r="D223" s="1">
        <v>960</v>
      </c>
      <c r="E223" s="1">
        <f t="shared" si="4"/>
        <v>40320</v>
      </c>
      <c r="F223" s="29">
        <v>105</v>
      </c>
      <c r="G223" s="29">
        <f>105*50</f>
        <v>5250</v>
      </c>
      <c r="H223" s="1" t="s">
        <v>11</v>
      </c>
      <c r="I223" s="1" t="s">
        <v>230</v>
      </c>
    </row>
    <row r="224" spans="1:9" ht="18.75" x14ac:dyDescent="0.25">
      <c r="A224" s="30"/>
      <c r="B224" s="27"/>
      <c r="C224" s="27"/>
      <c r="D224" s="1">
        <v>480</v>
      </c>
      <c r="E224" s="1">
        <f>480*42</f>
        <v>20160</v>
      </c>
      <c r="F224" s="31"/>
      <c r="G224" s="31"/>
      <c r="H224" s="1" t="s">
        <v>11</v>
      </c>
      <c r="I224" s="1" t="s">
        <v>231</v>
      </c>
    </row>
    <row r="225" spans="1:9" ht="18.75" x14ac:dyDescent="0.25">
      <c r="A225" s="30"/>
      <c r="B225" s="26" t="s">
        <v>59</v>
      </c>
      <c r="C225" s="26">
        <v>44062</v>
      </c>
      <c r="D225" s="1">
        <v>960</v>
      </c>
      <c r="E225" s="1">
        <f t="shared" si="4"/>
        <v>40320</v>
      </c>
      <c r="F225" s="1"/>
      <c r="G225" s="1"/>
      <c r="H225" s="1" t="s">
        <v>11</v>
      </c>
      <c r="I225" s="1" t="s">
        <v>232</v>
      </c>
    </row>
    <row r="226" spans="1:9" ht="18.75" x14ac:dyDescent="0.25">
      <c r="A226" s="30"/>
      <c r="B226" s="27"/>
      <c r="C226" s="27"/>
      <c r="D226" s="1">
        <v>480</v>
      </c>
      <c r="E226" s="1">
        <f>480*42</f>
        <v>20160</v>
      </c>
      <c r="F226" s="1"/>
      <c r="G226" s="1"/>
      <c r="H226" s="1" t="s">
        <v>11</v>
      </c>
      <c r="I226" s="1">
        <v>0</v>
      </c>
    </row>
    <row r="227" spans="1:9" ht="18.75" x14ac:dyDescent="0.25">
      <c r="A227" s="30"/>
      <c r="B227" s="26" t="s">
        <v>19</v>
      </c>
      <c r="C227" s="26">
        <v>44064</v>
      </c>
      <c r="D227" s="1">
        <v>960</v>
      </c>
      <c r="E227" s="1">
        <f t="shared" si="4"/>
        <v>40320</v>
      </c>
      <c r="F227" s="32"/>
      <c r="G227" s="32"/>
      <c r="H227" s="1" t="s">
        <v>11</v>
      </c>
      <c r="I227" s="1" t="s">
        <v>233</v>
      </c>
    </row>
    <row r="228" spans="1:9" ht="18.75" x14ac:dyDescent="0.25">
      <c r="A228" s="31"/>
      <c r="B228" s="27"/>
      <c r="C228" s="27"/>
      <c r="D228" s="1">
        <v>432</v>
      </c>
      <c r="E228" s="1">
        <f>424*42</f>
        <v>17808</v>
      </c>
      <c r="F228" s="33"/>
      <c r="G228" s="33"/>
      <c r="H228" s="1" t="s">
        <v>11</v>
      </c>
      <c r="I228" s="1">
        <v>0</v>
      </c>
    </row>
    <row r="229" spans="1:9" ht="18.75" x14ac:dyDescent="0.25">
      <c r="A229" s="29">
        <v>35</v>
      </c>
      <c r="B229" s="26" t="s">
        <v>17</v>
      </c>
      <c r="C229" s="26">
        <v>44068</v>
      </c>
      <c r="D229" s="1">
        <v>960</v>
      </c>
      <c r="E229" s="1">
        <f t="shared" si="4"/>
        <v>40320</v>
      </c>
      <c r="F229" s="32"/>
      <c r="G229" s="32"/>
      <c r="H229" s="1" t="s">
        <v>11</v>
      </c>
      <c r="I229" s="1" t="s">
        <v>234</v>
      </c>
    </row>
    <row r="230" spans="1:9" ht="18.75" x14ac:dyDescent="0.25">
      <c r="A230" s="30"/>
      <c r="B230" s="27"/>
      <c r="C230" s="27"/>
      <c r="D230" s="1">
        <v>528</v>
      </c>
      <c r="E230" s="1">
        <f>528*42</f>
        <v>22176</v>
      </c>
      <c r="F230" s="33"/>
      <c r="G230" s="33"/>
      <c r="H230" s="1" t="s">
        <v>11</v>
      </c>
      <c r="I230" s="1" t="s">
        <v>235</v>
      </c>
    </row>
    <row r="231" spans="1:9" ht="18.75" x14ac:dyDescent="0.25">
      <c r="A231" s="30"/>
      <c r="B231" s="26" t="s">
        <v>59</v>
      </c>
      <c r="C231" s="26">
        <v>44069</v>
      </c>
      <c r="D231" s="1">
        <v>960</v>
      </c>
      <c r="E231" s="1">
        <f t="shared" si="4"/>
        <v>40320</v>
      </c>
      <c r="F231" s="29">
        <v>53</v>
      </c>
      <c r="G231" s="29">
        <f>53*50</f>
        <v>2650</v>
      </c>
      <c r="H231" s="1" t="s">
        <v>11</v>
      </c>
      <c r="I231" s="1" t="s">
        <v>236</v>
      </c>
    </row>
    <row r="232" spans="1:9" ht="18.75" x14ac:dyDescent="0.25">
      <c r="A232" s="30"/>
      <c r="B232" s="27"/>
      <c r="C232" s="27"/>
      <c r="D232" s="1">
        <v>480</v>
      </c>
      <c r="E232" s="1">
        <f>480*42</f>
        <v>20160</v>
      </c>
      <c r="F232" s="31"/>
      <c r="G232" s="31"/>
      <c r="H232" s="1" t="s">
        <v>11</v>
      </c>
      <c r="I232" s="1" t="s">
        <v>237</v>
      </c>
    </row>
    <row r="233" spans="1:9" ht="18.75" x14ac:dyDescent="0.25">
      <c r="A233" s="30"/>
      <c r="B233" s="26" t="s">
        <v>19</v>
      </c>
      <c r="C233" s="26">
        <v>44071</v>
      </c>
      <c r="D233" s="1">
        <v>960</v>
      </c>
      <c r="E233" s="1">
        <f t="shared" si="4"/>
        <v>40320</v>
      </c>
      <c r="F233" s="32"/>
      <c r="G233" s="32"/>
      <c r="H233" s="1" t="s">
        <v>11</v>
      </c>
      <c r="I233" s="1" t="s">
        <v>238</v>
      </c>
    </row>
    <row r="234" spans="1:9" ht="18.75" x14ac:dyDescent="0.25">
      <c r="A234" s="31"/>
      <c r="B234" s="27"/>
      <c r="C234" s="27"/>
      <c r="D234" s="1">
        <v>480</v>
      </c>
      <c r="E234" s="1">
        <f>480*42</f>
        <v>20160</v>
      </c>
      <c r="F234" s="33"/>
      <c r="G234" s="33"/>
      <c r="H234" s="1" t="s">
        <v>11</v>
      </c>
      <c r="I234" s="1" t="s">
        <v>239</v>
      </c>
    </row>
    <row r="235" spans="1:9" ht="18.75" x14ac:dyDescent="0.25">
      <c r="A235" s="29">
        <v>36</v>
      </c>
      <c r="B235" s="38" t="s">
        <v>17</v>
      </c>
      <c r="C235" s="38">
        <v>44075</v>
      </c>
      <c r="D235" s="17">
        <v>960</v>
      </c>
      <c r="E235" s="17">
        <f t="shared" si="4"/>
        <v>40320</v>
      </c>
      <c r="F235" s="36"/>
      <c r="G235" s="36"/>
      <c r="H235" s="17" t="s">
        <v>11</v>
      </c>
      <c r="I235" s="17" t="s">
        <v>241</v>
      </c>
    </row>
    <row r="236" spans="1:9" ht="18.75" x14ac:dyDescent="0.25">
      <c r="A236" s="30"/>
      <c r="B236" s="39"/>
      <c r="C236" s="39"/>
      <c r="D236" s="17">
        <v>480</v>
      </c>
      <c r="E236" s="17">
        <f>480*42</f>
        <v>20160</v>
      </c>
      <c r="F236" s="37"/>
      <c r="G236" s="37"/>
      <c r="H236" s="17" t="s">
        <v>11</v>
      </c>
      <c r="I236" s="17" t="s">
        <v>242</v>
      </c>
    </row>
    <row r="237" spans="1:9" ht="18.75" x14ac:dyDescent="0.25">
      <c r="A237" s="30"/>
      <c r="B237" s="38" t="s">
        <v>59</v>
      </c>
      <c r="C237" s="38">
        <v>44076</v>
      </c>
      <c r="D237" s="17">
        <v>960</v>
      </c>
      <c r="E237" s="17">
        <f t="shared" si="4"/>
        <v>40320</v>
      </c>
      <c r="F237" s="50"/>
      <c r="G237" s="36"/>
      <c r="H237" s="17" t="s">
        <v>11</v>
      </c>
      <c r="I237" s="17" t="s">
        <v>243</v>
      </c>
    </row>
    <row r="238" spans="1:9" ht="18.75" x14ac:dyDescent="0.25">
      <c r="A238" s="30"/>
      <c r="B238" s="39"/>
      <c r="C238" s="39"/>
      <c r="D238" s="17">
        <v>480</v>
      </c>
      <c r="E238" s="17">
        <f>480*42</f>
        <v>20160</v>
      </c>
      <c r="F238" s="51"/>
      <c r="G238" s="37"/>
      <c r="H238" s="17" t="s">
        <v>11</v>
      </c>
      <c r="I238" s="17" t="s">
        <v>244</v>
      </c>
    </row>
    <row r="239" spans="1:9" ht="18.75" x14ac:dyDescent="0.25">
      <c r="A239" s="31"/>
      <c r="B239" s="18" t="s">
        <v>19</v>
      </c>
      <c r="C239" s="18">
        <v>44079</v>
      </c>
      <c r="D239" s="17">
        <v>960</v>
      </c>
      <c r="E239" s="17">
        <f t="shared" ref="E239:E262" si="5">960*42</f>
        <v>40320</v>
      </c>
      <c r="F239" s="19"/>
      <c r="G239" s="19"/>
      <c r="H239" s="17" t="s">
        <v>11</v>
      </c>
      <c r="I239" s="17" t="s">
        <v>240</v>
      </c>
    </row>
    <row r="240" spans="1:9" ht="18.75" x14ac:dyDescent="0.25">
      <c r="A240" s="29">
        <v>37</v>
      </c>
      <c r="B240" s="38" t="s">
        <v>17</v>
      </c>
      <c r="C240" s="38">
        <v>44082</v>
      </c>
      <c r="D240" s="17">
        <v>960</v>
      </c>
      <c r="E240" s="17">
        <f t="shared" si="5"/>
        <v>40320</v>
      </c>
      <c r="F240" s="36"/>
      <c r="G240" s="36"/>
      <c r="H240" s="17" t="s">
        <v>11</v>
      </c>
      <c r="I240" s="17" t="s">
        <v>245</v>
      </c>
    </row>
    <row r="241" spans="1:9" ht="18.75" x14ac:dyDescent="0.25">
      <c r="A241" s="30"/>
      <c r="B241" s="39"/>
      <c r="C241" s="39"/>
      <c r="D241" s="17">
        <v>480</v>
      </c>
      <c r="E241" s="17">
        <f>480*42</f>
        <v>20160</v>
      </c>
      <c r="F241" s="37"/>
      <c r="G241" s="37"/>
      <c r="H241" s="17" t="s">
        <v>11</v>
      </c>
      <c r="I241" s="17" t="s">
        <v>246</v>
      </c>
    </row>
    <row r="242" spans="1:9" ht="18.75" x14ac:dyDescent="0.25">
      <c r="A242" s="30"/>
      <c r="B242" s="38" t="s">
        <v>59</v>
      </c>
      <c r="C242" s="38">
        <v>44083</v>
      </c>
      <c r="D242" s="17">
        <v>960</v>
      </c>
      <c r="E242" s="17">
        <f t="shared" si="5"/>
        <v>40320</v>
      </c>
      <c r="F242" s="36"/>
      <c r="G242" s="36"/>
      <c r="H242" s="17" t="s">
        <v>11</v>
      </c>
      <c r="I242" s="17" t="s">
        <v>247</v>
      </c>
    </row>
    <row r="243" spans="1:9" ht="18.75" x14ac:dyDescent="0.25">
      <c r="A243" s="30"/>
      <c r="B243" s="39"/>
      <c r="C243" s="39"/>
      <c r="D243" s="17">
        <v>432</v>
      </c>
      <c r="E243" s="17">
        <f>432*42</f>
        <v>18144</v>
      </c>
      <c r="F243" s="37"/>
      <c r="G243" s="37"/>
      <c r="H243" s="17" t="s">
        <v>11</v>
      </c>
      <c r="I243" s="17" t="s">
        <v>248</v>
      </c>
    </row>
    <row r="244" spans="1:9" ht="18.75" x14ac:dyDescent="0.25">
      <c r="A244" s="31"/>
      <c r="B244" s="18" t="s">
        <v>19</v>
      </c>
      <c r="C244" s="18">
        <v>44085</v>
      </c>
      <c r="D244" s="17">
        <v>960</v>
      </c>
      <c r="E244" s="17">
        <f t="shared" si="5"/>
        <v>40320</v>
      </c>
      <c r="F244" s="17"/>
      <c r="G244" s="17"/>
      <c r="H244" s="17" t="s">
        <v>11</v>
      </c>
      <c r="I244" s="17" t="s">
        <v>249</v>
      </c>
    </row>
    <row r="245" spans="1:9" ht="18.75" x14ac:dyDescent="0.25">
      <c r="A245" s="29">
        <v>38</v>
      </c>
      <c r="B245" s="26" t="s">
        <v>17</v>
      </c>
      <c r="C245" s="26">
        <v>44089</v>
      </c>
      <c r="D245" s="17">
        <v>960</v>
      </c>
      <c r="E245" s="17">
        <f t="shared" si="5"/>
        <v>40320</v>
      </c>
      <c r="F245" s="32"/>
      <c r="G245" s="32"/>
      <c r="H245" s="17" t="s">
        <v>11</v>
      </c>
      <c r="I245" s="1" t="s">
        <v>250</v>
      </c>
    </row>
    <row r="246" spans="1:9" ht="18.75" x14ac:dyDescent="0.25">
      <c r="A246" s="30"/>
      <c r="B246" s="27"/>
      <c r="C246" s="27"/>
      <c r="D246" s="17">
        <v>480</v>
      </c>
      <c r="E246" s="17">
        <f>480*42</f>
        <v>20160</v>
      </c>
      <c r="F246" s="33"/>
      <c r="G246" s="33"/>
      <c r="H246" s="17" t="s">
        <v>11</v>
      </c>
      <c r="I246" s="1" t="s">
        <v>251</v>
      </c>
    </row>
    <row r="247" spans="1:9" ht="18.75" customHeight="1" x14ac:dyDescent="0.25">
      <c r="A247" s="30"/>
      <c r="B247" s="26" t="s">
        <v>59</v>
      </c>
      <c r="C247" s="26">
        <v>44090</v>
      </c>
      <c r="D247" s="17">
        <v>960</v>
      </c>
      <c r="E247" s="17">
        <f t="shared" si="5"/>
        <v>40320</v>
      </c>
      <c r="F247" s="34">
        <v>89</v>
      </c>
      <c r="G247" s="34">
        <f>89*50</f>
        <v>4450</v>
      </c>
      <c r="H247" s="17" t="s">
        <v>11</v>
      </c>
      <c r="I247" s="1" t="s">
        <v>252</v>
      </c>
    </row>
    <row r="248" spans="1:9" ht="18.75" customHeight="1" x14ac:dyDescent="0.25">
      <c r="A248" s="31"/>
      <c r="B248" s="27"/>
      <c r="C248" s="27"/>
      <c r="D248" s="17">
        <v>432</v>
      </c>
      <c r="E248" s="17">
        <f>432*42</f>
        <v>18144</v>
      </c>
      <c r="F248" s="35"/>
      <c r="G248" s="35"/>
      <c r="H248" s="17" t="s">
        <v>11</v>
      </c>
      <c r="I248" s="1">
        <v>0</v>
      </c>
    </row>
    <row r="249" spans="1:9" ht="18.75" customHeight="1" x14ac:dyDescent="0.25">
      <c r="A249" s="29">
        <v>39</v>
      </c>
      <c r="B249" s="26" t="s">
        <v>41</v>
      </c>
      <c r="C249" s="26">
        <v>44096</v>
      </c>
      <c r="D249" s="17">
        <v>960</v>
      </c>
      <c r="E249" s="17">
        <f t="shared" si="5"/>
        <v>40320</v>
      </c>
      <c r="F249" s="34"/>
      <c r="G249" s="34"/>
      <c r="H249" s="17" t="s">
        <v>11</v>
      </c>
      <c r="I249" s="1" t="s">
        <v>253</v>
      </c>
    </row>
    <row r="250" spans="1:9" ht="18.75" customHeight="1" x14ac:dyDescent="0.25">
      <c r="A250" s="30"/>
      <c r="B250" s="27"/>
      <c r="C250" s="27"/>
      <c r="D250" s="17">
        <v>480</v>
      </c>
      <c r="E250" s="17">
        <f>480*42</f>
        <v>20160</v>
      </c>
      <c r="F250" s="35"/>
      <c r="G250" s="35"/>
      <c r="H250" s="17" t="s">
        <v>11</v>
      </c>
      <c r="I250" s="1" t="s">
        <v>254</v>
      </c>
    </row>
    <row r="251" spans="1:9" ht="18.75" customHeight="1" x14ac:dyDescent="0.25">
      <c r="A251" s="30"/>
      <c r="B251" s="26" t="s">
        <v>59</v>
      </c>
      <c r="C251" s="26">
        <v>44097</v>
      </c>
      <c r="D251" s="17">
        <v>960</v>
      </c>
      <c r="E251" s="17">
        <f t="shared" si="5"/>
        <v>40320</v>
      </c>
      <c r="F251" s="34">
        <v>45</v>
      </c>
      <c r="G251" s="34">
        <f>45*50</f>
        <v>2250</v>
      </c>
      <c r="H251" s="17" t="s">
        <v>11</v>
      </c>
      <c r="I251" s="1" t="s">
        <v>255</v>
      </c>
    </row>
    <row r="252" spans="1:9" ht="18.75" customHeight="1" x14ac:dyDescent="0.25">
      <c r="A252" s="31"/>
      <c r="B252" s="27"/>
      <c r="C252" s="27"/>
      <c r="D252" s="17">
        <v>432</v>
      </c>
      <c r="E252" s="17">
        <f>432*42</f>
        <v>18144</v>
      </c>
      <c r="F252" s="35"/>
      <c r="G252" s="35"/>
      <c r="H252" s="17" t="s">
        <v>11</v>
      </c>
      <c r="I252" s="1" t="s">
        <v>256</v>
      </c>
    </row>
    <row r="253" spans="1:9" ht="18.75" x14ac:dyDescent="0.25">
      <c r="A253" s="29">
        <v>40</v>
      </c>
      <c r="B253" s="26" t="s">
        <v>17</v>
      </c>
      <c r="C253" s="26">
        <v>44103</v>
      </c>
      <c r="D253" s="17">
        <v>960</v>
      </c>
      <c r="E253" s="17">
        <f t="shared" si="5"/>
        <v>40320</v>
      </c>
      <c r="F253" s="1"/>
      <c r="G253" s="5"/>
      <c r="H253" s="17" t="s">
        <v>11</v>
      </c>
      <c r="I253" s="1" t="s">
        <v>257</v>
      </c>
    </row>
    <row r="254" spans="1:9" ht="18.75" x14ac:dyDescent="0.25">
      <c r="A254" s="30"/>
      <c r="B254" s="27"/>
      <c r="C254" s="27"/>
      <c r="D254" s="17">
        <v>480</v>
      </c>
      <c r="E254" s="17">
        <f>480*42</f>
        <v>20160</v>
      </c>
      <c r="F254" s="1"/>
      <c r="G254" s="5"/>
      <c r="H254" s="17" t="s">
        <v>11</v>
      </c>
      <c r="I254" s="1" t="s">
        <v>258</v>
      </c>
    </row>
    <row r="255" spans="1:9" ht="18.75" x14ac:dyDescent="0.25">
      <c r="A255" s="30"/>
      <c r="B255" s="26" t="s">
        <v>59</v>
      </c>
      <c r="C255" s="26">
        <v>44104</v>
      </c>
      <c r="D255" s="17">
        <v>960</v>
      </c>
      <c r="E255" s="17">
        <f t="shared" si="5"/>
        <v>40320</v>
      </c>
      <c r="F255" s="29">
        <v>66</v>
      </c>
      <c r="G255" s="29">
        <f>66*50</f>
        <v>3300</v>
      </c>
      <c r="H255" s="17" t="s">
        <v>11</v>
      </c>
      <c r="I255" s="1" t="s">
        <v>259</v>
      </c>
    </row>
    <row r="256" spans="1:9" ht="18.75" x14ac:dyDescent="0.25">
      <c r="A256" s="31"/>
      <c r="B256" s="27"/>
      <c r="C256" s="27"/>
      <c r="D256" s="17">
        <v>480</v>
      </c>
      <c r="E256" s="17">
        <f>480*42</f>
        <v>20160</v>
      </c>
      <c r="F256" s="31"/>
      <c r="G256" s="31"/>
      <c r="H256" s="17" t="s">
        <v>11</v>
      </c>
      <c r="I256" s="1" t="s">
        <v>260</v>
      </c>
    </row>
    <row r="257" spans="1:9" ht="18.75" x14ac:dyDescent="0.25">
      <c r="A257" s="29">
        <v>41</v>
      </c>
      <c r="B257" s="26" t="s">
        <v>17</v>
      </c>
      <c r="C257" s="26">
        <v>44110</v>
      </c>
      <c r="D257" s="17">
        <v>960</v>
      </c>
      <c r="E257" s="17">
        <f t="shared" si="5"/>
        <v>40320</v>
      </c>
      <c r="F257" s="2"/>
      <c r="G257" s="13"/>
      <c r="H257" s="17" t="s">
        <v>11</v>
      </c>
      <c r="I257" s="1" t="s">
        <v>261</v>
      </c>
    </row>
    <row r="258" spans="1:9" ht="18.75" x14ac:dyDescent="0.25">
      <c r="A258" s="30"/>
      <c r="B258" s="27"/>
      <c r="C258" s="27"/>
      <c r="D258" s="17">
        <v>480</v>
      </c>
      <c r="E258" s="17">
        <f>480*42</f>
        <v>20160</v>
      </c>
      <c r="F258" s="29">
        <v>50</v>
      </c>
      <c r="G258" s="29">
        <f>50*50</f>
        <v>2500</v>
      </c>
      <c r="H258" s="17" t="s">
        <v>11</v>
      </c>
      <c r="I258" s="1" t="s">
        <v>262</v>
      </c>
    </row>
    <row r="259" spans="1:9" ht="18.75" x14ac:dyDescent="0.25">
      <c r="A259" s="30"/>
      <c r="B259" s="26" t="s">
        <v>59</v>
      </c>
      <c r="C259" s="26">
        <v>44111</v>
      </c>
      <c r="D259" s="17">
        <v>960</v>
      </c>
      <c r="E259" s="17">
        <f>960*42</f>
        <v>40320</v>
      </c>
      <c r="F259" s="31"/>
      <c r="G259" s="31"/>
      <c r="H259" s="17" t="s">
        <v>11</v>
      </c>
      <c r="I259" s="1" t="s">
        <v>263</v>
      </c>
    </row>
    <row r="260" spans="1:9" ht="18.75" x14ac:dyDescent="0.25">
      <c r="A260" s="30"/>
      <c r="B260" s="27"/>
      <c r="C260" s="27"/>
      <c r="D260" s="17">
        <v>480</v>
      </c>
      <c r="E260" s="17">
        <f>480*42</f>
        <v>20160</v>
      </c>
      <c r="F260" s="2"/>
      <c r="G260" s="2"/>
      <c r="H260" s="17" t="s">
        <v>11</v>
      </c>
      <c r="I260" s="1" t="s">
        <v>264</v>
      </c>
    </row>
    <row r="261" spans="1:9" ht="18.75" x14ac:dyDescent="0.25">
      <c r="A261" s="31"/>
      <c r="B261" s="8" t="s">
        <v>19</v>
      </c>
      <c r="C261" s="8">
        <v>44113</v>
      </c>
      <c r="D261" s="17">
        <v>960</v>
      </c>
      <c r="E261" s="17">
        <f t="shared" si="5"/>
        <v>40320</v>
      </c>
      <c r="F261" s="2"/>
      <c r="G261" s="2"/>
      <c r="H261" s="17" t="s">
        <v>11</v>
      </c>
      <c r="I261" s="1" t="s">
        <v>265</v>
      </c>
    </row>
    <row r="262" spans="1:9" ht="18.75" x14ac:dyDescent="0.25">
      <c r="A262" s="29">
        <v>42</v>
      </c>
      <c r="B262" s="26" t="s">
        <v>17</v>
      </c>
      <c r="C262" s="26">
        <v>44117</v>
      </c>
      <c r="D262" s="17">
        <v>960</v>
      </c>
      <c r="E262" s="17">
        <f t="shared" si="5"/>
        <v>40320</v>
      </c>
      <c r="F262" s="29">
        <v>43</v>
      </c>
      <c r="G262" s="29">
        <f>43*50</f>
        <v>2150</v>
      </c>
      <c r="H262" s="17" t="s">
        <v>11</v>
      </c>
      <c r="I262" s="1" t="s">
        <v>266</v>
      </c>
    </row>
    <row r="263" spans="1:9" ht="18.75" x14ac:dyDescent="0.25">
      <c r="A263" s="30"/>
      <c r="B263" s="27"/>
      <c r="C263" s="27"/>
      <c r="D263" s="17">
        <v>480</v>
      </c>
      <c r="E263" s="17">
        <f>480*42</f>
        <v>20160</v>
      </c>
      <c r="F263" s="31"/>
      <c r="G263" s="31"/>
      <c r="H263" s="17" t="s">
        <v>11</v>
      </c>
      <c r="I263" s="1" t="s">
        <v>267</v>
      </c>
    </row>
    <row r="264" spans="1:9" ht="18.75" x14ac:dyDescent="0.25">
      <c r="A264" s="30"/>
      <c r="B264" s="26" t="s">
        <v>59</v>
      </c>
      <c r="C264" s="26">
        <v>44118</v>
      </c>
      <c r="D264" s="17">
        <v>960</v>
      </c>
      <c r="E264" s="17">
        <f>960*42</f>
        <v>40320</v>
      </c>
      <c r="F264" s="1"/>
      <c r="G264" s="5"/>
      <c r="H264" s="17" t="s">
        <v>11</v>
      </c>
      <c r="I264" s="1" t="s">
        <v>268</v>
      </c>
    </row>
    <row r="265" spans="1:9" ht="18.75" x14ac:dyDescent="0.25">
      <c r="A265" s="31"/>
      <c r="B265" s="27"/>
      <c r="C265" s="27"/>
      <c r="D265" s="20">
        <v>480</v>
      </c>
      <c r="E265" s="17">
        <f>480*42</f>
        <v>20160</v>
      </c>
      <c r="F265" s="1"/>
      <c r="G265" s="5"/>
      <c r="H265" s="17" t="s">
        <v>11</v>
      </c>
      <c r="I265" s="1" t="s">
        <v>269</v>
      </c>
    </row>
    <row r="266" spans="1:9" ht="18.75" x14ac:dyDescent="0.25">
      <c r="A266" s="29">
        <v>43</v>
      </c>
      <c r="B266" s="21" t="s">
        <v>17</v>
      </c>
      <c r="C266" s="21">
        <v>44124</v>
      </c>
      <c r="D266" s="17">
        <v>960</v>
      </c>
      <c r="E266" s="17">
        <f t="shared" ref="E266" si="6">960*42</f>
        <v>40320</v>
      </c>
      <c r="F266" s="1"/>
      <c r="G266" s="5"/>
      <c r="H266" s="17" t="s">
        <v>11</v>
      </c>
      <c r="I266" s="1" t="s">
        <v>270</v>
      </c>
    </row>
    <row r="267" spans="1:9" ht="18.75" x14ac:dyDescent="0.25">
      <c r="A267" s="30"/>
      <c r="B267" s="26" t="s">
        <v>59</v>
      </c>
      <c r="C267" s="26">
        <v>44125</v>
      </c>
      <c r="D267" s="17">
        <v>816</v>
      </c>
      <c r="E267" s="17">
        <f>816*42</f>
        <v>34272</v>
      </c>
      <c r="F267" s="29">
        <v>45</v>
      </c>
      <c r="G267" s="29">
        <f>45*50</f>
        <v>2250</v>
      </c>
      <c r="H267" s="17" t="s">
        <v>11</v>
      </c>
      <c r="I267" s="1" t="s">
        <v>271</v>
      </c>
    </row>
    <row r="268" spans="1:9" ht="18.75" x14ac:dyDescent="0.25">
      <c r="A268" s="30"/>
      <c r="B268" s="27"/>
      <c r="C268" s="27"/>
      <c r="D268" s="17">
        <v>480</v>
      </c>
      <c r="E268" s="17">
        <f>480*42</f>
        <v>20160</v>
      </c>
      <c r="F268" s="31"/>
      <c r="G268" s="31"/>
      <c r="H268" s="17" t="s">
        <v>11</v>
      </c>
      <c r="I268" s="1" t="s">
        <v>272</v>
      </c>
    </row>
    <row r="269" spans="1:9" ht="18.75" x14ac:dyDescent="0.25">
      <c r="A269" s="30"/>
      <c r="B269" s="26" t="s">
        <v>19</v>
      </c>
      <c r="C269" s="26">
        <v>44127</v>
      </c>
      <c r="D269" s="17">
        <v>960</v>
      </c>
      <c r="E269" s="17">
        <f t="shared" ref="E269:E279" si="7">960*42</f>
        <v>40320</v>
      </c>
      <c r="F269" s="15"/>
      <c r="G269" s="11"/>
      <c r="H269" s="17" t="s">
        <v>11</v>
      </c>
      <c r="I269" s="1" t="s">
        <v>273</v>
      </c>
    </row>
    <row r="270" spans="1:9" ht="18.75" x14ac:dyDescent="0.25">
      <c r="A270" s="31"/>
      <c r="B270" s="27"/>
      <c r="C270" s="27"/>
      <c r="D270" s="17">
        <v>480</v>
      </c>
      <c r="E270" s="17">
        <f>480*42</f>
        <v>20160</v>
      </c>
      <c r="F270" s="2"/>
      <c r="G270" s="2"/>
      <c r="H270" s="17" t="s">
        <v>11</v>
      </c>
      <c r="I270" s="1" t="s">
        <v>274</v>
      </c>
    </row>
    <row r="271" spans="1:9" ht="18.75" x14ac:dyDescent="0.25">
      <c r="A271" s="29">
        <v>44</v>
      </c>
      <c r="B271" s="26" t="s">
        <v>17</v>
      </c>
      <c r="C271" s="26">
        <v>44131</v>
      </c>
      <c r="D271" s="17">
        <v>960</v>
      </c>
      <c r="E271" s="17">
        <f t="shared" si="7"/>
        <v>40320</v>
      </c>
      <c r="F271" s="2"/>
      <c r="G271" s="13"/>
      <c r="H271" s="17" t="s">
        <v>11</v>
      </c>
      <c r="I271" s="1" t="s">
        <v>275</v>
      </c>
    </row>
    <row r="272" spans="1:9" ht="18.75" x14ac:dyDescent="0.25">
      <c r="A272" s="30"/>
      <c r="B272" s="27"/>
      <c r="C272" s="27"/>
      <c r="D272" s="17">
        <v>432</v>
      </c>
      <c r="E272" s="17">
        <f>432*42</f>
        <v>18144</v>
      </c>
      <c r="F272" s="2"/>
      <c r="G272" s="13"/>
      <c r="H272" s="17" t="s">
        <v>11</v>
      </c>
      <c r="I272" s="1" t="s">
        <v>276</v>
      </c>
    </row>
    <row r="273" spans="1:9" ht="18.75" x14ac:dyDescent="0.25">
      <c r="A273" s="30"/>
      <c r="B273" s="26" t="s">
        <v>59</v>
      </c>
      <c r="C273" s="26">
        <v>44132</v>
      </c>
      <c r="D273" s="17">
        <v>960</v>
      </c>
      <c r="E273" s="17">
        <f t="shared" si="7"/>
        <v>40320</v>
      </c>
      <c r="F273" s="29">
        <v>48</v>
      </c>
      <c r="G273" s="29">
        <f>48*50</f>
        <v>2400</v>
      </c>
      <c r="H273" s="17" t="s">
        <v>11</v>
      </c>
      <c r="I273" s="1" t="s">
        <v>277</v>
      </c>
    </row>
    <row r="274" spans="1:9" ht="18.75" x14ac:dyDescent="0.25">
      <c r="A274" s="30"/>
      <c r="B274" s="27"/>
      <c r="C274" s="27"/>
      <c r="D274" s="17">
        <v>480</v>
      </c>
      <c r="E274" s="17">
        <f>480*42</f>
        <v>20160</v>
      </c>
      <c r="F274" s="31"/>
      <c r="G274" s="31"/>
      <c r="H274" s="17" t="s">
        <v>11</v>
      </c>
      <c r="I274" s="1" t="s">
        <v>278</v>
      </c>
    </row>
    <row r="275" spans="1:9" ht="18.75" x14ac:dyDescent="0.25">
      <c r="A275" s="30"/>
      <c r="B275" s="26" t="s">
        <v>19</v>
      </c>
      <c r="C275" s="26">
        <v>44134</v>
      </c>
      <c r="D275" s="17">
        <v>864</v>
      </c>
      <c r="E275" s="17">
        <f>864*42</f>
        <v>36288</v>
      </c>
      <c r="F275" s="2"/>
      <c r="G275" s="13"/>
      <c r="H275" s="17" t="s">
        <v>11</v>
      </c>
      <c r="I275" s="1" t="s">
        <v>279</v>
      </c>
    </row>
    <row r="276" spans="1:9" ht="18.75" x14ac:dyDescent="0.25">
      <c r="A276" s="31"/>
      <c r="B276" s="27"/>
      <c r="C276" s="27"/>
      <c r="D276" s="17">
        <v>480</v>
      </c>
      <c r="E276" s="17">
        <f>480*42</f>
        <v>20160</v>
      </c>
      <c r="F276" s="2"/>
      <c r="G276" s="13"/>
      <c r="H276" s="17" t="s">
        <v>11</v>
      </c>
      <c r="I276" s="1" t="s">
        <v>280</v>
      </c>
    </row>
    <row r="277" spans="1:9" ht="18.75" x14ac:dyDescent="0.25">
      <c r="A277" s="29">
        <v>45</v>
      </c>
      <c r="B277" s="26" t="s">
        <v>17</v>
      </c>
      <c r="C277" s="26">
        <v>44138</v>
      </c>
      <c r="D277" s="17">
        <v>960</v>
      </c>
      <c r="E277" s="17">
        <f>960*42</f>
        <v>40320</v>
      </c>
      <c r="F277" s="29">
        <v>32</v>
      </c>
      <c r="G277" s="29">
        <f>32*50</f>
        <v>1600</v>
      </c>
      <c r="H277" s="17" t="s">
        <v>11</v>
      </c>
      <c r="I277" s="1" t="s">
        <v>282</v>
      </c>
    </row>
    <row r="278" spans="1:9" ht="18.75" x14ac:dyDescent="0.25">
      <c r="A278" s="30"/>
      <c r="B278" s="27"/>
      <c r="C278" s="27"/>
      <c r="D278" s="17">
        <v>480</v>
      </c>
      <c r="E278" s="17">
        <f>480*42</f>
        <v>20160</v>
      </c>
      <c r="F278" s="31"/>
      <c r="G278" s="31"/>
      <c r="H278" s="17" t="s">
        <v>11</v>
      </c>
      <c r="I278" s="1" t="s">
        <v>283</v>
      </c>
    </row>
    <row r="279" spans="1:9" ht="18.75" x14ac:dyDescent="0.25">
      <c r="A279" s="30"/>
      <c r="B279" s="26" t="s">
        <v>59</v>
      </c>
      <c r="C279" s="26">
        <v>44139</v>
      </c>
      <c r="D279" s="17">
        <v>960</v>
      </c>
      <c r="E279" s="17">
        <f t="shared" si="7"/>
        <v>40320</v>
      </c>
      <c r="F279" s="13"/>
      <c r="G279" s="13"/>
      <c r="H279" s="17" t="s">
        <v>11</v>
      </c>
      <c r="I279" s="1" t="s">
        <v>281</v>
      </c>
    </row>
    <row r="280" spans="1:9" ht="18.75" x14ac:dyDescent="0.25">
      <c r="A280" s="31"/>
      <c r="B280" s="27"/>
      <c r="C280" s="27"/>
      <c r="D280" s="17">
        <v>432</v>
      </c>
      <c r="E280" s="17">
        <f>432*42</f>
        <v>18144</v>
      </c>
      <c r="F280" s="13"/>
      <c r="G280" s="13"/>
      <c r="H280" s="17" t="s">
        <v>11</v>
      </c>
      <c r="I280" s="1"/>
    </row>
    <row r="281" spans="1:9" ht="18.75" x14ac:dyDescent="0.25">
      <c r="A281" s="29">
        <v>46</v>
      </c>
      <c r="B281" s="26" t="s">
        <v>14</v>
      </c>
      <c r="C281" s="26">
        <v>44144</v>
      </c>
      <c r="D281" s="17">
        <v>960</v>
      </c>
      <c r="E281" s="17">
        <f>960*42</f>
        <v>40320</v>
      </c>
      <c r="F281" s="29">
        <v>52</v>
      </c>
      <c r="G281" s="29">
        <f>52*50</f>
        <v>2600</v>
      </c>
      <c r="H281" s="17" t="s">
        <v>11</v>
      </c>
      <c r="I281" s="1" t="s">
        <v>284</v>
      </c>
    </row>
    <row r="282" spans="1:9" ht="18.75" x14ac:dyDescent="0.25">
      <c r="A282" s="30"/>
      <c r="B282" s="27"/>
      <c r="C282" s="27"/>
      <c r="D282" s="17">
        <f>432+48</f>
        <v>480</v>
      </c>
      <c r="E282" s="17">
        <f>480*42</f>
        <v>20160</v>
      </c>
      <c r="F282" s="30"/>
      <c r="G282" s="30"/>
      <c r="H282" s="17" t="s">
        <v>11</v>
      </c>
      <c r="I282" s="1"/>
    </row>
    <row r="283" spans="1:9" ht="18.75" x14ac:dyDescent="0.25">
      <c r="A283" s="30"/>
      <c r="B283" s="26" t="s">
        <v>17</v>
      </c>
      <c r="C283" s="26">
        <v>44145</v>
      </c>
      <c r="D283" s="17">
        <v>960</v>
      </c>
      <c r="E283" s="17">
        <f>960*42</f>
        <v>40320</v>
      </c>
      <c r="F283" s="30"/>
      <c r="G283" s="30"/>
      <c r="H283" s="17" t="s">
        <v>11</v>
      </c>
      <c r="I283" s="1" t="s">
        <v>285</v>
      </c>
    </row>
    <row r="284" spans="1:9" ht="18.75" x14ac:dyDescent="0.25">
      <c r="A284" s="30"/>
      <c r="B284" s="27"/>
      <c r="C284" s="27"/>
      <c r="D284" s="17">
        <v>432</v>
      </c>
      <c r="E284" s="17">
        <f t="shared" ref="E284" si="8">432*42</f>
        <v>18144</v>
      </c>
      <c r="F284" s="30"/>
      <c r="G284" s="30"/>
      <c r="H284" s="17" t="s">
        <v>11</v>
      </c>
      <c r="I284" s="1" t="s">
        <v>286</v>
      </c>
    </row>
    <row r="285" spans="1:9" ht="18.75" x14ac:dyDescent="0.25">
      <c r="A285" s="30"/>
      <c r="B285" s="26" t="s">
        <v>19</v>
      </c>
      <c r="C285" s="26">
        <v>44148</v>
      </c>
      <c r="D285" s="17">
        <v>960</v>
      </c>
      <c r="E285" s="17">
        <f>960*42</f>
        <v>40320</v>
      </c>
      <c r="F285" s="30"/>
      <c r="G285" s="30"/>
      <c r="H285" s="17" t="s">
        <v>11</v>
      </c>
      <c r="I285" s="1" t="s">
        <v>287</v>
      </c>
    </row>
    <row r="286" spans="1:9" ht="18.75" x14ac:dyDescent="0.25">
      <c r="A286" s="31"/>
      <c r="B286" s="27"/>
      <c r="C286" s="27"/>
      <c r="D286" s="17">
        <f>336+144</f>
        <v>480</v>
      </c>
      <c r="E286" s="17">
        <f>480*42</f>
        <v>20160</v>
      </c>
      <c r="F286" s="31"/>
      <c r="G286" s="31"/>
      <c r="H286" s="17" t="s">
        <v>11</v>
      </c>
      <c r="I286" s="1" t="s">
        <v>134</v>
      </c>
    </row>
    <row r="287" spans="1:9" ht="18.75" x14ac:dyDescent="0.25">
      <c r="A287" s="29">
        <v>47</v>
      </c>
      <c r="B287" s="26" t="s">
        <v>14</v>
      </c>
      <c r="C287" s="26">
        <v>44151</v>
      </c>
      <c r="D287" s="17">
        <v>960</v>
      </c>
      <c r="E287" s="17">
        <f>960*42</f>
        <v>40320</v>
      </c>
      <c r="F287" s="32"/>
      <c r="G287" s="32"/>
      <c r="H287" s="17" t="s">
        <v>11</v>
      </c>
      <c r="I287" s="1" t="s">
        <v>288</v>
      </c>
    </row>
    <row r="288" spans="1:9" ht="18.75" x14ac:dyDescent="0.25">
      <c r="A288" s="30"/>
      <c r="B288" s="27"/>
      <c r="C288" s="27"/>
      <c r="D288" s="17">
        <v>480</v>
      </c>
      <c r="E288" s="17">
        <f>480*42</f>
        <v>20160</v>
      </c>
      <c r="F288" s="33"/>
      <c r="G288" s="33"/>
      <c r="H288" s="17" t="s">
        <v>11</v>
      </c>
      <c r="I288" s="1" t="s">
        <v>289</v>
      </c>
    </row>
    <row r="289" spans="1:9" ht="18.75" x14ac:dyDescent="0.25">
      <c r="A289" s="30"/>
      <c r="B289" s="26" t="s">
        <v>17</v>
      </c>
      <c r="C289" s="26">
        <v>44152</v>
      </c>
      <c r="D289" s="17">
        <f>384+192+96+192+96</f>
        <v>960</v>
      </c>
      <c r="E289" s="17">
        <f>960*42</f>
        <v>40320</v>
      </c>
      <c r="F289" s="22"/>
      <c r="G289" s="4"/>
      <c r="H289" s="17" t="s">
        <v>11</v>
      </c>
      <c r="I289" s="1" t="s">
        <v>290</v>
      </c>
    </row>
    <row r="290" spans="1:9" ht="18.75" x14ac:dyDescent="0.25">
      <c r="A290" s="30"/>
      <c r="B290" s="27"/>
      <c r="C290" s="27"/>
      <c r="D290" s="17">
        <f>384+48</f>
        <v>432</v>
      </c>
      <c r="E290" s="17">
        <f t="shared" ref="E290" si="9">432*42</f>
        <v>18144</v>
      </c>
      <c r="F290" s="1"/>
      <c r="G290" s="1"/>
      <c r="H290" s="17" t="s">
        <v>11</v>
      </c>
      <c r="I290" s="1" t="s">
        <v>291</v>
      </c>
    </row>
    <row r="291" spans="1:9" ht="18.75" x14ac:dyDescent="0.25">
      <c r="A291" s="30"/>
      <c r="B291" s="26" t="s">
        <v>19</v>
      </c>
      <c r="C291" s="26">
        <v>44155</v>
      </c>
      <c r="D291" s="17">
        <v>960</v>
      </c>
      <c r="E291" s="17">
        <f>960*42</f>
        <v>40320</v>
      </c>
      <c r="F291" s="32"/>
      <c r="G291" s="32"/>
      <c r="H291" s="17" t="s">
        <v>292</v>
      </c>
      <c r="I291" s="1" t="s">
        <v>293</v>
      </c>
    </row>
    <row r="292" spans="1:9" ht="18.75" x14ac:dyDescent="0.25">
      <c r="A292" s="31"/>
      <c r="B292" s="27"/>
      <c r="C292" s="27"/>
      <c r="D292" s="17">
        <f>720+240</f>
        <v>960</v>
      </c>
      <c r="E292" s="17">
        <f>960*42</f>
        <v>40320</v>
      </c>
      <c r="F292" s="33"/>
      <c r="G292" s="33"/>
      <c r="H292" s="17" t="s">
        <v>292</v>
      </c>
      <c r="I292" s="1" t="s">
        <v>294</v>
      </c>
    </row>
    <row r="293" spans="1:9" ht="18.75" x14ac:dyDescent="0.25">
      <c r="A293" s="29">
        <v>48</v>
      </c>
      <c r="B293" s="26" t="s">
        <v>14</v>
      </c>
      <c r="C293" s="26">
        <v>44158</v>
      </c>
      <c r="D293" s="17">
        <v>960</v>
      </c>
      <c r="E293" s="17">
        <f>960*42</f>
        <v>40320</v>
      </c>
      <c r="F293" s="7"/>
      <c r="G293" s="7"/>
      <c r="H293" s="17" t="s">
        <v>11</v>
      </c>
      <c r="I293" s="1" t="s">
        <v>295</v>
      </c>
    </row>
    <row r="294" spans="1:9" ht="18.75" x14ac:dyDescent="0.25">
      <c r="A294" s="30"/>
      <c r="B294" s="27"/>
      <c r="C294" s="27"/>
      <c r="D294" s="17">
        <v>480</v>
      </c>
      <c r="E294" s="17">
        <f>480*42</f>
        <v>20160</v>
      </c>
      <c r="F294" s="7"/>
      <c r="G294" s="7"/>
      <c r="H294" s="17" t="s">
        <v>11</v>
      </c>
      <c r="I294" s="1" t="s">
        <v>296</v>
      </c>
    </row>
    <row r="295" spans="1:9" ht="18.75" x14ac:dyDescent="0.25">
      <c r="A295" s="30"/>
      <c r="B295" s="26" t="s">
        <v>17</v>
      </c>
      <c r="C295" s="26">
        <v>44159</v>
      </c>
      <c r="D295" s="17">
        <v>960</v>
      </c>
      <c r="E295" s="17">
        <f>960*42</f>
        <v>40320</v>
      </c>
      <c r="F295" s="7"/>
      <c r="G295" s="7"/>
      <c r="H295" s="17" t="s">
        <v>11</v>
      </c>
      <c r="I295" s="1" t="s">
        <v>297</v>
      </c>
    </row>
    <row r="296" spans="1:9" ht="18.75" x14ac:dyDescent="0.25">
      <c r="A296" s="30"/>
      <c r="B296" s="27"/>
      <c r="C296" s="27"/>
      <c r="D296" s="17">
        <v>480</v>
      </c>
      <c r="E296" s="17">
        <f>480*42</f>
        <v>20160</v>
      </c>
      <c r="F296" s="7"/>
      <c r="G296" s="7"/>
      <c r="H296" s="17" t="s">
        <v>11</v>
      </c>
      <c r="I296" s="1" t="s">
        <v>298</v>
      </c>
    </row>
    <row r="297" spans="1:9" ht="18.75" x14ac:dyDescent="0.25">
      <c r="A297" s="30"/>
      <c r="B297" s="26" t="s">
        <v>18</v>
      </c>
      <c r="C297" s="26">
        <v>44160</v>
      </c>
      <c r="D297" s="17">
        <v>960</v>
      </c>
      <c r="E297" s="17">
        <f>960*42</f>
        <v>40320</v>
      </c>
      <c r="F297" s="7"/>
      <c r="G297" s="7"/>
      <c r="H297" s="17" t="s">
        <v>11</v>
      </c>
      <c r="I297" s="1" t="s">
        <v>299</v>
      </c>
    </row>
    <row r="298" spans="1:9" ht="18.75" x14ac:dyDescent="0.25">
      <c r="A298" s="31"/>
      <c r="B298" s="27"/>
      <c r="C298" s="27"/>
      <c r="D298" s="17">
        <v>240</v>
      </c>
      <c r="E298" s="17">
        <f>240*42</f>
        <v>10080</v>
      </c>
      <c r="F298" s="7"/>
      <c r="G298" s="7"/>
      <c r="H298" s="17" t="s">
        <v>11</v>
      </c>
      <c r="I298" s="1" t="s">
        <v>300</v>
      </c>
    </row>
    <row r="299" spans="1:9" ht="18.75" x14ac:dyDescent="0.25">
      <c r="A299" s="29">
        <v>49</v>
      </c>
      <c r="B299" s="26" t="s">
        <v>14</v>
      </c>
      <c r="C299" s="26">
        <v>44165</v>
      </c>
      <c r="D299" s="17">
        <v>960</v>
      </c>
      <c r="E299" s="17">
        <f>960*42</f>
        <v>40320</v>
      </c>
      <c r="F299" s="29">
        <v>106</v>
      </c>
      <c r="G299" s="29">
        <f>106*50</f>
        <v>5300</v>
      </c>
      <c r="H299" s="17" t="s">
        <v>11</v>
      </c>
      <c r="I299" s="1" t="s">
        <v>301</v>
      </c>
    </row>
    <row r="300" spans="1:9" ht="18.75" x14ac:dyDescent="0.25">
      <c r="A300" s="30"/>
      <c r="B300" s="27"/>
      <c r="C300" s="27"/>
      <c r="D300" s="17">
        <v>480</v>
      </c>
      <c r="E300" s="17">
        <f>480*42</f>
        <v>20160</v>
      </c>
      <c r="F300" s="30"/>
      <c r="G300" s="30"/>
      <c r="H300" s="17" t="s">
        <v>11</v>
      </c>
      <c r="I300" s="1" t="s">
        <v>302</v>
      </c>
    </row>
    <row r="301" spans="1:9" ht="18.75" x14ac:dyDescent="0.25">
      <c r="A301" s="30"/>
      <c r="B301" s="26" t="s">
        <v>17</v>
      </c>
      <c r="C301" s="26">
        <v>44166</v>
      </c>
      <c r="D301" s="17">
        <v>960</v>
      </c>
      <c r="E301" s="17">
        <f>960*42</f>
        <v>40320</v>
      </c>
      <c r="F301" s="30"/>
      <c r="G301" s="30"/>
      <c r="H301" s="17" t="s">
        <v>11</v>
      </c>
      <c r="I301" s="1" t="s">
        <v>303</v>
      </c>
    </row>
    <row r="302" spans="1:9" ht="18.75" x14ac:dyDescent="0.25">
      <c r="A302" s="30"/>
      <c r="B302" s="27"/>
      <c r="C302" s="27"/>
      <c r="D302" s="17">
        <v>480</v>
      </c>
      <c r="E302" s="17">
        <f>480*42</f>
        <v>20160</v>
      </c>
      <c r="F302" s="30"/>
      <c r="G302" s="30"/>
      <c r="H302" s="17" t="s">
        <v>11</v>
      </c>
      <c r="I302" s="1" t="s">
        <v>304</v>
      </c>
    </row>
    <row r="303" spans="1:9" ht="18.75" x14ac:dyDescent="0.25">
      <c r="A303" s="30"/>
      <c r="B303" s="26" t="s">
        <v>18</v>
      </c>
      <c r="C303" s="26">
        <v>44167</v>
      </c>
      <c r="D303" s="17">
        <v>960</v>
      </c>
      <c r="E303" s="17">
        <f>960*42</f>
        <v>40320</v>
      </c>
      <c r="F303" s="30"/>
      <c r="G303" s="30"/>
      <c r="H303" s="17" t="s">
        <v>11</v>
      </c>
      <c r="I303" s="1" t="s">
        <v>305</v>
      </c>
    </row>
    <row r="304" spans="1:9" ht="18.75" x14ac:dyDescent="0.25">
      <c r="A304" s="30"/>
      <c r="B304" s="27"/>
      <c r="C304" s="27"/>
      <c r="D304" s="17">
        <v>480</v>
      </c>
      <c r="E304" s="17">
        <f>480*42</f>
        <v>20160</v>
      </c>
      <c r="F304" s="30"/>
      <c r="G304" s="30"/>
      <c r="H304" s="17" t="s">
        <v>11</v>
      </c>
      <c r="I304" s="1" t="s">
        <v>306</v>
      </c>
    </row>
    <row r="305" spans="1:9" ht="18.75" x14ac:dyDescent="0.25">
      <c r="A305" s="30"/>
      <c r="B305" s="26" t="s">
        <v>19</v>
      </c>
      <c r="C305" s="26">
        <v>44169</v>
      </c>
      <c r="D305" s="17">
        <v>960</v>
      </c>
      <c r="E305" s="17">
        <f>960*42</f>
        <v>40320</v>
      </c>
      <c r="F305" s="30"/>
      <c r="G305" s="30"/>
      <c r="H305" s="17" t="s">
        <v>11</v>
      </c>
      <c r="I305" s="1" t="s">
        <v>307</v>
      </c>
    </row>
    <row r="306" spans="1:9" ht="18.75" x14ac:dyDescent="0.25">
      <c r="A306" s="31"/>
      <c r="B306" s="27"/>
      <c r="C306" s="27"/>
      <c r="D306" s="17">
        <v>480</v>
      </c>
      <c r="E306" s="17">
        <f>480*42</f>
        <v>20160</v>
      </c>
      <c r="F306" s="31"/>
      <c r="G306" s="31"/>
      <c r="H306" s="17" t="s">
        <v>11</v>
      </c>
      <c r="I306" s="1" t="s">
        <v>308</v>
      </c>
    </row>
    <row r="307" spans="1:9" ht="18.75" x14ac:dyDescent="0.25">
      <c r="A307" s="29">
        <v>50</v>
      </c>
      <c r="B307" s="26" t="s">
        <v>14</v>
      </c>
      <c r="C307" s="26">
        <v>44172</v>
      </c>
      <c r="D307" s="17">
        <v>960</v>
      </c>
      <c r="E307" s="17">
        <f>960*42</f>
        <v>40320</v>
      </c>
      <c r="F307" s="29">
        <v>74</v>
      </c>
      <c r="G307" s="29">
        <f>74*50</f>
        <v>3700</v>
      </c>
      <c r="H307" s="17" t="s">
        <v>11</v>
      </c>
      <c r="I307" s="1" t="s">
        <v>309</v>
      </c>
    </row>
    <row r="308" spans="1:9" ht="18.75" x14ac:dyDescent="0.25">
      <c r="A308" s="30"/>
      <c r="B308" s="27"/>
      <c r="C308" s="27"/>
      <c r="D308" s="17">
        <v>960</v>
      </c>
      <c r="E308" s="17">
        <f>960*42</f>
        <v>40320</v>
      </c>
      <c r="F308" s="30"/>
      <c r="G308" s="30"/>
      <c r="H308" s="17" t="s">
        <v>11</v>
      </c>
      <c r="I308" s="1" t="s">
        <v>310</v>
      </c>
    </row>
    <row r="309" spans="1:9" ht="18.75" x14ac:dyDescent="0.25">
      <c r="A309" s="30"/>
      <c r="B309" s="26" t="s">
        <v>17</v>
      </c>
      <c r="C309" s="26">
        <v>44173</v>
      </c>
      <c r="D309" s="17">
        <v>960</v>
      </c>
      <c r="E309" s="17">
        <f>960*42</f>
        <v>40320</v>
      </c>
      <c r="F309" s="30"/>
      <c r="G309" s="30"/>
      <c r="H309" s="17" t="s">
        <v>11</v>
      </c>
      <c r="I309" s="1" t="s">
        <v>311</v>
      </c>
    </row>
    <row r="310" spans="1:9" ht="18.75" x14ac:dyDescent="0.25">
      <c r="A310" s="30"/>
      <c r="B310" s="27"/>
      <c r="C310" s="27"/>
      <c r="D310" s="17">
        <v>480</v>
      </c>
      <c r="E310" s="17">
        <f>480*42</f>
        <v>20160</v>
      </c>
      <c r="F310" s="30"/>
      <c r="G310" s="30"/>
      <c r="H310" s="17" t="s">
        <v>11</v>
      </c>
      <c r="I310" s="1" t="s">
        <v>312</v>
      </c>
    </row>
    <row r="311" spans="1:9" ht="18.75" x14ac:dyDescent="0.25">
      <c r="A311" s="30"/>
      <c r="B311" s="26" t="s">
        <v>18</v>
      </c>
      <c r="C311" s="26">
        <v>44174</v>
      </c>
      <c r="D311" s="17">
        <f>576+384</f>
        <v>960</v>
      </c>
      <c r="E311" s="17">
        <f t="shared" ref="E311:E317" si="10">960*42</f>
        <v>40320</v>
      </c>
      <c r="F311" s="30"/>
      <c r="G311" s="30"/>
      <c r="H311" s="17" t="s">
        <v>11</v>
      </c>
      <c r="I311" s="1" t="s">
        <v>313</v>
      </c>
    </row>
    <row r="312" spans="1:9" ht="18.75" x14ac:dyDescent="0.25">
      <c r="A312" s="30"/>
      <c r="B312" s="27"/>
      <c r="C312" s="27"/>
      <c r="D312" s="17">
        <f>480+336+144</f>
        <v>960</v>
      </c>
      <c r="E312" s="17">
        <f t="shared" si="10"/>
        <v>40320</v>
      </c>
      <c r="F312" s="30"/>
      <c r="G312" s="30"/>
      <c r="H312" s="17" t="s">
        <v>11</v>
      </c>
      <c r="I312" s="1" t="s">
        <v>314</v>
      </c>
    </row>
    <row r="313" spans="1:9" ht="18.75" x14ac:dyDescent="0.25">
      <c r="A313" s="31"/>
      <c r="B313" s="8" t="s">
        <v>19</v>
      </c>
      <c r="C313" s="8">
        <v>44176</v>
      </c>
      <c r="D313" s="17">
        <v>960</v>
      </c>
      <c r="E313" s="17">
        <f t="shared" si="10"/>
        <v>40320</v>
      </c>
      <c r="F313" s="31"/>
      <c r="G313" s="31"/>
      <c r="H313" s="17" t="s">
        <v>11</v>
      </c>
      <c r="I313" s="1" t="s">
        <v>315</v>
      </c>
    </row>
    <row r="314" spans="1:9" ht="18.75" x14ac:dyDescent="0.25">
      <c r="A314" s="29">
        <v>51</v>
      </c>
      <c r="B314" s="26" t="s">
        <v>14</v>
      </c>
      <c r="C314" s="26">
        <v>44179</v>
      </c>
      <c r="D314" s="17">
        <v>960</v>
      </c>
      <c r="E314" s="17">
        <f t="shared" si="10"/>
        <v>40320</v>
      </c>
      <c r="F314" s="29"/>
      <c r="G314" s="29"/>
      <c r="H314" s="17" t="s">
        <v>11</v>
      </c>
      <c r="I314" s="1" t="s">
        <v>316</v>
      </c>
    </row>
    <row r="315" spans="1:9" ht="18.75" x14ac:dyDescent="0.25">
      <c r="A315" s="30"/>
      <c r="B315" s="27"/>
      <c r="C315" s="27"/>
      <c r="D315" s="17">
        <v>960</v>
      </c>
      <c r="E315" s="17">
        <f t="shared" si="10"/>
        <v>40320</v>
      </c>
      <c r="F315" s="30"/>
      <c r="G315" s="30"/>
      <c r="H315" s="17" t="s">
        <v>11</v>
      </c>
      <c r="I315" s="1" t="s">
        <v>317</v>
      </c>
    </row>
    <row r="316" spans="1:9" ht="18.75" x14ac:dyDescent="0.25">
      <c r="A316" s="30"/>
      <c r="B316" s="8" t="s">
        <v>17</v>
      </c>
      <c r="C316" s="8">
        <v>44180</v>
      </c>
      <c r="D316" s="17">
        <v>960</v>
      </c>
      <c r="E316" s="17">
        <f t="shared" si="10"/>
        <v>40320</v>
      </c>
      <c r="F316" s="30"/>
      <c r="G316" s="30"/>
      <c r="H316" s="17" t="s">
        <v>11</v>
      </c>
      <c r="I316" s="1" t="s">
        <v>318</v>
      </c>
    </row>
    <row r="317" spans="1:9" ht="18.75" x14ac:dyDescent="0.25">
      <c r="A317" s="30"/>
      <c r="B317" s="26" t="s">
        <v>18</v>
      </c>
      <c r="C317" s="26">
        <v>44181</v>
      </c>
      <c r="D317" s="17">
        <f>576+384</f>
        <v>960</v>
      </c>
      <c r="E317" s="17">
        <f t="shared" si="10"/>
        <v>40320</v>
      </c>
      <c r="F317" s="30"/>
      <c r="G317" s="30"/>
      <c r="H317" s="17" t="s">
        <v>11</v>
      </c>
      <c r="I317" s="1" t="s">
        <v>319</v>
      </c>
    </row>
    <row r="318" spans="1:9" ht="18.75" x14ac:dyDescent="0.25">
      <c r="A318" s="30"/>
      <c r="B318" s="28"/>
      <c r="C318" s="28"/>
      <c r="D318" s="17">
        <v>540</v>
      </c>
      <c r="E318" s="17">
        <f>540*42</f>
        <v>22680</v>
      </c>
      <c r="F318" s="30"/>
      <c r="G318" s="30"/>
      <c r="H318" s="17" t="s">
        <v>11</v>
      </c>
      <c r="I318" s="1" t="s">
        <v>320</v>
      </c>
    </row>
    <row r="319" spans="1:9" ht="18.75" x14ac:dyDescent="0.25">
      <c r="A319" s="30"/>
      <c r="B319" s="27"/>
      <c r="C319" s="27"/>
      <c r="D319" s="17">
        <v>96</v>
      </c>
      <c r="E319" s="17">
        <f>96*42</f>
        <v>4032</v>
      </c>
      <c r="F319" s="30"/>
      <c r="G319" s="30"/>
      <c r="H319" s="17" t="s">
        <v>11</v>
      </c>
      <c r="I319" s="1" t="s">
        <v>321</v>
      </c>
    </row>
    <row r="320" spans="1:9" ht="18.75" x14ac:dyDescent="0.25">
      <c r="A320" s="30"/>
      <c r="B320" s="26" t="s">
        <v>19</v>
      </c>
      <c r="C320" s="26">
        <v>44183</v>
      </c>
      <c r="D320" s="17">
        <v>960</v>
      </c>
      <c r="E320" s="17">
        <f>960*42</f>
        <v>40320</v>
      </c>
      <c r="F320" s="30"/>
      <c r="G320" s="30"/>
      <c r="H320" s="17" t="s">
        <v>11</v>
      </c>
      <c r="I320" s="1" t="s">
        <v>322</v>
      </c>
    </row>
    <row r="321" spans="1:9" ht="18.75" x14ac:dyDescent="0.25">
      <c r="A321" s="31"/>
      <c r="B321" s="27"/>
      <c r="C321" s="27"/>
      <c r="D321" s="17">
        <v>480</v>
      </c>
      <c r="E321" s="17">
        <f>480*42</f>
        <v>20160</v>
      </c>
      <c r="F321" s="31"/>
      <c r="G321" s="31"/>
      <c r="H321" s="17" t="s">
        <v>11</v>
      </c>
      <c r="I321" s="1" t="s">
        <v>323</v>
      </c>
    </row>
    <row r="322" spans="1:9" ht="18.75" x14ac:dyDescent="0.25">
      <c r="A322" s="29">
        <v>52</v>
      </c>
      <c r="B322" s="26" t="s">
        <v>14</v>
      </c>
      <c r="C322" s="26">
        <v>44186</v>
      </c>
      <c r="D322" s="17">
        <v>960</v>
      </c>
      <c r="E322" s="17">
        <f>960*42</f>
        <v>40320</v>
      </c>
      <c r="F322" s="23"/>
      <c r="G322" s="23"/>
      <c r="H322" s="17" t="s">
        <v>11</v>
      </c>
      <c r="I322" s="1" t="s">
        <v>324</v>
      </c>
    </row>
    <row r="323" spans="1:9" ht="18.75" x14ac:dyDescent="0.25">
      <c r="A323" s="30"/>
      <c r="B323" s="27"/>
      <c r="C323" s="27"/>
      <c r="D323" s="17">
        <v>960</v>
      </c>
      <c r="E323" s="17">
        <f>960*42</f>
        <v>40320</v>
      </c>
      <c r="F323" s="23"/>
      <c r="G323" s="23"/>
      <c r="H323" s="17" t="s">
        <v>11</v>
      </c>
      <c r="I323" s="1" t="s">
        <v>325</v>
      </c>
    </row>
    <row r="324" spans="1:9" ht="18.75" x14ac:dyDescent="0.25">
      <c r="A324" s="30"/>
      <c r="B324" s="26" t="s">
        <v>17</v>
      </c>
      <c r="C324" s="26">
        <v>44187</v>
      </c>
      <c r="D324" s="17">
        <v>960</v>
      </c>
      <c r="E324" s="17">
        <f>960*42</f>
        <v>40320</v>
      </c>
      <c r="F324" s="23"/>
      <c r="G324" s="23"/>
      <c r="H324" s="17" t="s">
        <v>11</v>
      </c>
      <c r="I324" s="1" t="s">
        <v>326</v>
      </c>
    </row>
    <row r="325" spans="1:9" ht="18.75" x14ac:dyDescent="0.25">
      <c r="A325" s="30"/>
      <c r="B325" s="28"/>
      <c r="C325" s="28"/>
      <c r="D325" s="17">
        <v>480</v>
      </c>
      <c r="E325" s="17">
        <f>480*42</f>
        <v>20160</v>
      </c>
      <c r="F325" s="23"/>
      <c r="G325" s="23"/>
      <c r="H325" s="17" t="s">
        <v>11</v>
      </c>
      <c r="I325" s="1" t="s">
        <v>327</v>
      </c>
    </row>
    <row r="326" spans="1:9" ht="18.75" x14ac:dyDescent="0.25">
      <c r="A326" s="30"/>
      <c r="B326" s="27"/>
      <c r="C326" s="27"/>
      <c r="D326" s="17">
        <v>480</v>
      </c>
      <c r="E326" s="17">
        <f>480*42</f>
        <v>20160</v>
      </c>
      <c r="F326" s="23"/>
      <c r="G326" s="23"/>
      <c r="H326" s="17" t="s">
        <v>11</v>
      </c>
      <c r="I326" s="1" t="s">
        <v>328</v>
      </c>
    </row>
    <row r="327" spans="1:9" ht="18.75" x14ac:dyDescent="0.25">
      <c r="A327" s="30"/>
      <c r="B327" s="26" t="s">
        <v>18</v>
      </c>
      <c r="C327" s="26">
        <v>44188</v>
      </c>
      <c r="D327" s="17">
        <f>576+336+48</f>
        <v>960</v>
      </c>
      <c r="E327" s="17">
        <f>960*42</f>
        <v>40320</v>
      </c>
      <c r="F327" s="23"/>
      <c r="G327" s="23"/>
      <c r="H327" s="17" t="s">
        <v>11</v>
      </c>
      <c r="I327" s="1" t="s">
        <v>329</v>
      </c>
    </row>
    <row r="328" spans="1:9" ht="18.75" x14ac:dyDescent="0.25">
      <c r="A328" s="30"/>
      <c r="B328" s="28"/>
      <c r="C328" s="28"/>
      <c r="D328" s="17">
        <v>810</v>
      </c>
      <c r="E328" s="17">
        <f>810*42</f>
        <v>34020</v>
      </c>
      <c r="F328" s="23"/>
      <c r="G328" s="23"/>
      <c r="H328" s="17" t="s">
        <v>11</v>
      </c>
      <c r="I328" s="1" t="s">
        <v>330</v>
      </c>
    </row>
    <row r="329" spans="1:9" ht="18.75" x14ac:dyDescent="0.25">
      <c r="A329" s="30"/>
      <c r="B329" s="27"/>
      <c r="C329" s="27"/>
      <c r="D329" s="17">
        <f>192+48</f>
        <v>240</v>
      </c>
      <c r="E329" s="17">
        <f>240*42</f>
        <v>10080</v>
      </c>
      <c r="F329" s="23"/>
      <c r="G329" s="23"/>
      <c r="H329" s="17" t="s">
        <v>11</v>
      </c>
      <c r="I329" s="1" t="s">
        <v>331</v>
      </c>
    </row>
    <row r="330" spans="1:9" ht="18.75" x14ac:dyDescent="0.25">
      <c r="A330" s="30"/>
      <c r="B330" s="26" t="s">
        <v>20</v>
      </c>
      <c r="C330" s="26">
        <v>44191</v>
      </c>
      <c r="D330" s="17">
        <v>960</v>
      </c>
      <c r="E330" s="17">
        <f>960*42</f>
        <v>40320</v>
      </c>
      <c r="F330" s="23"/>
      <c r="G330" s="23"/>
      <c r="H330" s="17" t="s">
        <v>11</v>
      </c>
      <c r="I330" s="1" t="s">
        <v>332</v>
      </c>
    </row>
    <row r="331" spans="1:9" ht="18.75" x14ac:dyDescent="0.25">
      <c r="A331" s="31"/>
      <c r="B331" s="27"/>
      <c r="C331" s="27"/>
      <c r="D331" s="17">
        <f>288+192</f>
        <v>480</v>
      </c>
      <c r="E331" s="17">
        <f>480*42</f>
        <v>20160</v>
      </c>
      <c r="F331" s="23"/>
      <c r="G331" s="23"/>
      <c r="H331" s="17" t="s">
        <v>11</v>
      </c>
      <c r="I331" s="1" t="s">
        <v>333</v>
      </c>
    </row>
    <row r="332" spans="1:9" ht="18.75" x14ac:dyDescent="0.25">
      <c r="A332" s="29">
        <v>53</v>
      </c>
      <c r="B332" s="26" t="s">
        <v>14</v>
      </c>
      <c r="C332" s="26">
        <v>44193</v>
      </c>
      <c r="D332" s="17">
        <v>960</v>
      </c>
      <c r="E332" s="17">
        <f>960*42</f>
        <v>40320</v>
      </c>
      <c r="F332" s="1"/>
      <c r="G332" s="1"/>
      <c r="H332" s="17" t="s">
        <v>11</v>
      </c>
      <c r="I332" s="1" t="s">
        <v>334</v>
      </c>
    </row>
    <row r="333" spans="1:9" ht="18.75" x14ac:dyDescent="0.25">
      <c r="A333" s="30"/>
      <c r="B333" s="27"/>
      <c r="C333" s="27"/>
      <c r="D333" s="17">
        <v>960</v>
      </c>
      <c r="E333" s="17">
        <f>960*42</f>
        <v>40320</v>
      </c>
      <c r="F333" s="1"/>
      <c r="G333" s="1"/>
      <c r="H333" s="17" t="s">
        <v>11</v>
      </c>
      <c r="I333" s="1" t="s">
        <v>335</v>
      </c>
    </row>
    <row r="334" spans="1:9" ht="18.75" x14ac:dyDescent="0.25">
      <c r="A334" s="30"/>
      <c r="B334" s="26" t="s">
        <v>17</v>
      </c>
      <c r="C334" s="26">
        <v>44194</v>
      </c>
      <c r="D334" s="17">
        <v>960</v>
      </c>
      <c r="E334" s="17">
        <f>960*42</f>
        <v>40320</v>
      </c>
      <c r="F334" s="1"/>
      <c r="G334" s="1"/>
      <c r="H334" s="17" t="s">
        <v>11</v>
      </c>
      <c r="I334" s="1" t="s">
        <v>336</v>
      </c>
    </row>
    <row r="335" spans="1:9" ht="18.75" x14ac:dyDescent="0.25">
      <c r="A335" s="30"/>
      <c r="B335" s="28"/>
      <c r="C335" s="28"/>
      <c r="D335" s="17">
        <v>480</v>
      </c>
      <c r="E335" s="17">
        <f>480*42</f>
        <v>20160</v>
      </c>
      <c r="F335" s="1"/>
      <c r="G335" s="1"/>
      <c r="H335" s="17" t="s">
        <v>11</v>
      </c>
      <c r="I335" s="1" t="s">
        <v>337</v>
      </c>
    </row>
    <row r="336" spans="1:9" ht="18.75" x14ac:dyDescent="0.25">
      <c r="A336" s="30"/>
      <c r="B336" s="27"/>
      <c r="C336" s="27"/>
      <c r="D336" s="17">
        <v>480</v>
      </c>
      <c r="E336" s="17">
        <f>480*42</f>
        <v>20160</v>
      </c>
      <c r="F336" s="1"/>
      <c r="G336" s="1"/>
      <c r="H336" s="17" t="s">
        <v>11</v>
      </c>
      <c r="I336" s="1" t="s">
        <v>338</v>
      </c>
    </row>
    <row r="337" spans="1:10" ht="18.75" x14ac:dyDescent="0.25">
      <c r="A337" s="30"/>
      <c r="B337" s="26" t="s">
        <v>18</v>
      </c>
      <c r="C337" s="26">
        <v>44195</v>
      </c>
      <c r="D337" s="17">
        <v>480</v>
      </c>
      <c r="E337" s="17">
        <f>480*42</f>
        <v>20160</v>
      </c>
      <c r="F337" s="1"/>
      <c r="G337" s="1"/>
      <c r="H337" s="17" t="s">
        <v>11</v>
      </c>
      <c r="I337" s="1" t="s">
        <v>339</v>
      </c>
    </row>
    <row r="338" spans="1:10" ht="18.75" x14ac:dyDescent="0.25">
      <c r="A338" s="30"/>
      <c r="B338" s="28"/>
      <c r="C338" s="28"/>
      <c r="D338" s="17">
        <v>540</v>
      </c>
      <c r="E338" s="17">
        <f>540*42</f>
        <v>22680</v>
      </c>
      <c r="F338" s="1"/>
      <c r="G338" s="1"/>
      <c r="H338" s="17" t="s">
        <v>11</v>
      </c>
      <c r="I338" s="1" t="s">
        <v>340</v>
      </c>
    </row>
    <row r="339" spans="1:10" ht="18.75" x14ac:dyDescent="0.25">
      <c r="A339" s="31"/>
      <c r="B339" s="28"/>
      <c r="C339" s="28"/>
      <c r="D339" s="20">
        <v>960</v>
      </c>
      <c r="E339" s="20">
        <f>960*42</f>
        <v>40320</v>
      </c>
      <c r="F339" s="5"/>
      <c r="G339" s="5"/>
      <c r="H339" s="20" t="s">
        <v>11</v>
      </c>
      <c r="I339" s="5" t="s">
        <v>341</v>
      </c>
    </row>
    <row r="340" spans="1:10" ht="21" x14ac:dyDescent="0.35">
      <c r="A340" s="6"/>
      <c r="B340" s="24"/>
      <c r="C340" s="49"/>
      <c r="D340" s="25"/>
      <c r="E340" s="24"/>
      <c r="F340" s="24"/>
      <c r="G340" s="24"/>
      <c r="H340" s="24"/>
      <c r="I340" s="24"/>
    </row>
    <row r="341" spans="1:10" ht="15" customHeight="1" x14ac:dyDescent="0.25">
      <c r="A341" s="6"/>
      <c r="B341" s="47"/>
      <c r="C341" s="48"/>
      <c r="D341" s="47"/>
    </row>
    <row r="342" spans="1:10" ht="15" customHeight="1" x14ac:dyDescent="0.25">
      <c r="A342" s="6"/>
      <c r="B342" s="47"/>
      <c r="C342" s="48"/>
      <c r="D342" s="47"/>
      <c r="J342" t="s">
        <v>342</v>
      </c>
    </row>
    <row r="343" spans="1:10" ht="15" customHeight="1" x14ac:dyDescent="0.25">
      <c r="B343" s="47"/>
      <c r="C343" s="48"/>
      <c r="D343" s="47"/>
    </row>
  </sheetData>
  <mergeCells count="592">
    <mergeCell ref="C6:C7"/>
    <mergeCell ref="B6:B7"/>
    <mergeCell ref="C4:C5"/>
    <mergeCell ref="B4:B5"/>
    <mergeCell ref="B78:B79"/>
    <mergeCell ref="A4:A7"/>
    <mergeCell ref="G67:G68"/>
    <mergeCell ref="F67:F68"/>
    <mergeCell ref="F64:F66"/>
    <mergeCell ref="A35:A42"/>
    <mergeCell ref="A27:A34"/>
    <mergeCell ref="F20:F21"/>
    <mergeCell ref="A18:A26"/>
    <mergeCell ref="B23:B24"/>
    <mergeCell ref="F8:F9"/>
    <mergeCell ref="C8:C9"/>
    <mergeCell ref="B8:B9"/>
    <mergeCell ref="A8:A17"/>
    <mergeCell ref="F57:F59"/>
    <mergeCell ref="F54:F56"/>
    <mergeCell ref="F49:F51"/>
    <mergeCell ref="F47:F48"/>
    <mergeCell ref="C12:C13"/>
    <mergeCell ref="B12:B13"/>
    <mergeCell ref="G115:G116"/>
    <mergeCell ref="I80:I81"/>
    <mergeCell ref="H80:H81"/>
    <mergeCell ref="F76:F77"/>
    <mergeCell ref="F82:F83"/>
    <mergeCell ref="G82:G83"/>
    <mergeCell ref="G69:G70"/>
    <mergeCell ref="F69:F70"/>
    <mergeCell ref="G71:G72"/>
    <mergeCell ref="F71:F72"/>
    <mergeCell ref="G86:G87"/>
    <mergeCell ref="G84:G85"/>
    <mergeCell ref="G112:G113"/>
    <mergeCell ref="G107:G108"/>
    <mergeCell ref="F78:F79"/>
    <mergeCell ref="K4:K5"/>
    <mergeCell ref="C340:C341"/>
    <mergeCell ref="C342:C343"/>
    <mergeCell ref="F115:F116"/>
    <mergeCell ref="G95:G96"/>
    <mergeCell ref="G80:G81"/>
    <mergeCell ref="F90:F91"/>
    <mergeCell ref="F95:F96"/>
    <mergeCell ref="A277:A280"/>
    <mergeCell ref="F277:F278"/>
    <mergeCell ref="G277:G278"/>
    <mergeCell ref="A240:A244"/>
    <mergeCell ref="B233:B234"/>
    <mergeCell ref="C231:C232"/>
    <mergeCell ref="C233:C234"/>
    <mergeCell ref="A229:A234"/>
    <mergeCell ref="F231:F232"/>
    <mergeCell ref="G231:G232"/>
    <mergeCell ref="F233:F234"/>
    <mergeCell ref="G233:G234"/>
    <mergeCell ref="A235:A239"/>
    <mergeCell ref="F235:F236"/>
    <mergeCell ref="G235:G236"/>
    <mergeCell ref="F237:F238"/>
    <mergeCell ref="G237:G238"/>
    <mergeCell ref="B242:B243"/>
    <mergeCell ref="F242:F243"/>
    <mergeCell ref="G242:G243"/>
    <mergeCell ref="B240:B241"/>
    <mergeCell ref="C240:C241"/>
    <mergeCell ref="A245:A248"/>
    <mergeCell ref="B249:B250"/>
    <mergeCell ref="I166:I167"/>
    <mergeCell ref="B166:B167"/>
    <mergeCell ref="A162:A167"/>
    <mergeCell ref="C162:C163"/>
    <mergeCell ref="C164:C165"/>
    <mergeCell ref="C166:C167"/>
    <mergeCell ref="F162:F163"/>
    <mergeCell ref="G162:G163"/>
    <mergeCell ref="F164:F165"/>
    <mergeCell ref="G164:G165"/>
    <mergeCell ref="D166:D167"/>
    <mergeCell ref="E166:E167"/>
    <mergeCell ref="F166:F167"/>
    <mergeCell ref="G166:G167"/>
    <mergeCell ref="B162:B163"/>
    <mergeCell ref="B164:B165"/>
    <mergeCell ref="F180:F181"/>
    <mergeCell ref="G180:G181"/>
    <mergeCell ref="F184:F185"/>
    <mergeCell ref="F182:F183"/>
    <mergeCell ref="G184:G185"/>
    <mergeCell ref="F188:F189"/>
    <mergeCell ref="F176:F177"/>
    <mergeCell ref="G186:G187"/>
    <mergeCell ref="H166:H167"/>
    <mergeCell ref="B184:B185"/>
    <mergeCell ref="B182:B183"/>
    <mergeCell ref="C182:C183"/>
    <mergeCell ref="C176:C177"/>
    <mergeCell ref="A97:A104"/>
    <mergeCell ref="B105:B106"/>
    <mergeCell ref="B99:B100"/>
    <mergeCell ref="C99:C100"/>
    <mergeCell ref="B101:B102"/>
    <mergeCell ref="B116:B117"/>
    <mergeCell ref="C116:C117"/>
    <mergeCell ref="A110:A117"/>
    <mergeCell ref="B103:B104"/>
    <mergeCell ref="B114:B115"/>
    <mergeCell ref="C114:C115"/>
    <mergeCell ref="C101:C102"/>
    <mergeCell ref="A118:A124"/>
    <mergeCell ref="B118:B120"/>
    <mergeCell ref="C123:C124"/>
    <mergeCell ref="B121:B122"/>
    <mergeCell ref="C150:C152"/>
    <mergeCell ref="B129:B131"/>
    <mergeCell ref="A125:A131"/>
    <mergeCell ref="C125:C126"/>
    <mergeCell ref="A132:A137"/>
    <mergeCell ref="B235:B236"/>
    <mergeCell ref="C235:C236"/>
    <mergeCell ref="B237:B238"/>
    <mergeCell ref="C237:C238"/>
    <mergeCell ref="B158:B159"/>
    <mergeCell ref="B160:B161"/>
    <mergeCell ref="B168:B169"/>
    <mergeCell ref="C168:C169"/>
    <mergeCell ref="B223:B224"/>
    <mergeCell ref="C223:C224"/>
    <mergeCell ref="B227:B228"/>
    <mergeCell ref="B229:B230"/>
    <mergeCell ref="C227:C228"/>
    <mergeCell ref="C229:C230"/>
    <mergeCell ref="B176:B177"/>
    <mergeCell ref="C186:C187"/>
    <mergeCell ref="C188:C189"/>
    <mergeCell ref="A215:A222"/>
    <mergeCell ref="C205:C206"/>
    <mergeCell ref="B178:B179"/>
    <mergeCell ref="B180:B181"/>
    <mergeCell ref="C178:C179"/>
    <mergeCell ref="C180:C181"/>
    <mergeCell ref="A196:A204"/>
    <mergeCell ref="C198:C200"/>
    <mergeCell ref="F198:F200"/>
    <mergeCell ref="B213:B214"/>
    <mergeCell ref="B221:B222"/>
    <mergeCell ref="C221:C222"/>
    <mergeCell ref="C215:C217"/>
    <mergeCell ref="B198:B200"/>
    <mergeCell ref="C218:C220"/>
    <mergeCell ref="F201:F202"/>
    <mergeCell ref="C201:C202"/>
    <mergeCell ref="C203:C204"/>
    <mergeCell ref="F203:F204"/>
    <mergeCell ref="C207:C208"/>
    <mergeCell ref="C209:C210"/>
    <mergeCell ref="C211:C212"/>
    <mergeCell ref="C213:C214"/>
    <mergeCell ref="F211:F212"/>
    <mergeCell ref="F205:F206"/>
    <mergeCell ref="F4:F5"/>
    <mergeCell ref="G4:G5"/>
    <mergeCell ref="F6:F7"/>
    <mergeCell ref="G6:G7"/>
    <mergeCell ref="F12:F13"/>
    <mergeCell ref="G12:G13"/>
    <mergeCell ref="G33:G34"/>
    <mergeCell ref="F33:F34"/>
    <mergeCell ref="F18:F19"/>
    <mergeCell ref="G20:G21"/>
    <mergeCell ref="G16:G17"/>
    <mergeCell ref="G8:G9"/>
    <mergeCell ref="G27:G28"/>
    <mergeCell ref="G10:G11"/>
    <mergeCell ref="G14:G15"/>
    <mergeCell ref="G18:G19"/>
    <mergeCell ref="G31:G32"/>
    <mergeCell ref="F16:F17"/>
    <mergeCell ref="G25:G26"/>
    <mergeCell ref="G37:G38"/>
    <mergeCell ref="G41:G42"/>
    <mergeCell ref="F218:F220"/>
    <mergeCell ref="G29:G30"/>
    <mergeCell ref="G43:G44"/>
    <mergeCell ref="F35:F36"/>
    <mergeCell ref="F196:F197"/>
    <mergeCell ref="G196:G197"/>
    <mergeCell ref="F190:F191"/>
    <mergeCell ref="G190:G191"/>
    <mergeCell ref="F192:F193"/>
    <mergeCell ref="G52:G53"/>
    <mergeCell ref="G35:G36"/>
    <mergeCell ref="G39:G40"/>
    <mergeCell ref="G47:G48"/>
    <mergeCell ref="G62:G63"/>
    <mergeCell ref="F207:F208"/>
    <mergeCell ref="G207:G208"/>
    <mergeCell ref="F174:F175"/>
    <mergeCell ref="G174:G175"/>
    <mergeCell ref="G176:G177"/>
    <mergeCell ref="G188:G189"/>
    <mergeCell ref="F186:F187"/>
    <mergeCell ref="F178:F179"/>
    <mergeCell ref="A105:A109"/>
    <mergeCell ref="B110:B111"/>
    <mergeCell ref="B57:B59"/>
    <mergeCell ref="A64:A68"/>
    <mergeCell ref="F52:F53"/>
    <mergeCell ref="C52:C53"/>
    <mergeCell ref="B49:B51"/>
    <mergeCell ref="C49:C51"/>
    <mergeCell ref="C41:C42"/>
    <mergeCell ref="F41:F42"/>
    <mergeCell ref="C47:C48"/>
    <mergeCell ref="F99:F100"/>
    <mergeCell ref="A49:A56"/>
    <mergeCell ref="A57:A63"/>
    <mergeCell ref="A43:A48"/>
    <mergeCell ref="A69:A75"/>
    <mergeCell ref="A88:A96"/>
    <mergeCell ref="A76:A81"/>
    <mergeCell ref="A82:A87"/>
    <mergeCell ref="C78:C79"/>
    <mergeCell ref="D80:D81"/>
    <mergeCell ref="E80:E81"/>
    <mergeCell ref="C95:C96"/>
    <mergeCell ref="B95:B96"/>
    <mergeCell ref="A150:A155"/>
    <mergeCell ref="B138:B139"/>
    <mergeCell ref="B140:B141"/>
    <mergeCell ref="A138:A142"/>
    <mergeCell ref="A143:A149"/>
    <mergeCell ref="B143:B144"/>
    <mergeCell ref="B145:B146"/>
    <mergeCell ref="B147:B149"/>
    <mergeCell ref="B150:B152"/>
    <mergeCell ref="A1:I1"/>
    <mergeCell ref="A2:I2"/>
    <mergeCell ref="B90:B91"/>
    <mergeCell ref="F62:F63"/>
    <mergeCell ref="B69:B70"/>
    <mergeCell ref="B71:B72"/>
    <mergeCell ref="B41:B42"/>
    <mergeCell ref="B60:B61"/>
    <mergeCell ref="B62:B63"/>
    <mergeCell ref="B64:B66"/>
    <mergeCell ref="B67:B68"/>
    <mergeCell ref="B47:B48"/>
    <mergeCell ref="B52:B53"/>
    <mergeCell ref="B43:B44"/>
    <mergeCell ref="B45:B46"/>
    <mergeCell ref="B54:B56"/>
    <mergeCell ref="B84:B85"/>
    <mergeCell ref="C76:C77"/>
    <mergeCell ref="B31:B32"/>
    <mergeCell ref="B27:B28"/>
    <mergeCell ref="G74:G75"/>
    <mergeCell ref="F74:F75"/>
    <mergeCell ref="C71:C72"/>
    <mergeCell ref="C57:C59"/>
    <mergeCell ref="B37:B38"/>
    <mergeCell ref="B86:B87"/>
    <mergeCell ref="B73:B75"/>
    <mergeCell ref="G57:G59"/>
    <mergeCell ref="G60:G61"/>
    <mergeCell ref="C35:C36"/>
    <mergeCell ref="F43:F44"/>
    <mergeCell ref="G49:G51"/>
    <mergeCell ref="G54:G56"/>
    <mergeCell ref="B39:B40"/>
    <mergeCell ref="B35:B36"/>
    <mergeCell ref="G76:G77"/>
    <mergeCell ref="C33:C34"/>
    <mergeCell ref="C37:C38"/>
    <mergeCell ref="C29:C30"/>
    <mergeCell ref="B33:B34"/>
    <mergeCell ref="C31:C32"/>
    <mergeCell ref="F29:F30"/>
    <mergeCell ref="C39:C40"/>
    <mergeCell ref="C54:C56"/>
    <mergeCell ref="C60:C61"/>
    <mergeCell ref="B82:B83"/>
    <mergeCell ref="B80:B81"/>
    <mergeCell ref="F37:F38"/>
    <mergeCell ref="F39:F40"/>
    <mergeCell ref="C86:C87"/>
    <mergeCell ref="F84:F85"/>
    <mergeCell ref="F86:F87"/>
    <mergeCell ref="G192:G193"/>
    <mergeCell ref="B194:B195"/>
    <mergeCell ref="C194:C195"/>
    <mergeCell ref="G156:G157"/>
    <mergeCell ref="A184:A189"/>
    <mergeCell ref="B186:B187"/>
    <mergeCell ref="B209:B210"/>
    <mergeCell ref="A205:A210"/>
    <mergeCell ref="B211:B212"/>
    <mergeCell ref="A211:A214"/>
    <mergeCell ref="A190:A195"/>
    <mergeCell ref="B196:B197"/>
    <mergeCell ref="C196:C197"/>
    <mergeCell ref="C190:C191"/>
    <mergeCell ref="C192:C193"/>
    <mergeCell ref="B190:B191"/>
    <mergeCell ref="B192:B193"/>
    <mergeCell ref="C184:C185"/>
    <mergeCell ref="B188:B189"/>
    <mergeCell ref="B201:B202"/>
    <mergeCell ref="B203:B204"/>
    <mergeCell ref="B205:B206"/>
    <mergeCell ref="B207:B208"/>
    <mergeCell ref="F160:F161"/>
    <mergeCell ref="F136:F137"/>
    <mergeCell ref="F31:F32"/>
    <mergeCell ref="F112:F113"/>
    <mergeCell ref="C108:C109"/>
    <mergeCell ref="C110:C111"/>
    <mergeCell ref="B112:B113"/>
    <mergeCell ref="C112:C113"/>
    <mergeCell ref="F97:F98"/>
    <mergeCell ref="C105:C106"/>
    <mergeCell ref="B134:B135"/>
    <mergeCell ref="C121:C122"/>
    <mergeCell ref="B123:B124"/>
    <mergeCell ref="B125:B126"/>
    <mergeCell ref="C43:C44"/>
    <mergeCell ref="C45:C46"/>
    <mergeCell ref="C73:C75"/>
    <mergeCell ref="B136:B137"/>
    <mergeCell ref="C134:C135"/>
    <mergeCell ref="F60:F61"/>
    <mergeCell ref="C118:C120"/>
    <mergeCell ref="C62:C63"/>
    <mergeCell ref="C64:C66"/>
    <mergeCell ref="C67:C68"/>
    <mergeCell ref="C69:C70"/>
    <mergeCell ref="C97:C98"/>
    <mergeCell ref="F107:F108"/>
    <mergeCell ref="G99:G100"/>
    <mergeCell ref="G97:G98"/>
    <mergeCell ref="B10:B11"/>
    <mergeCell ref="C10:C11"/>
    <mergeCell ref="F10:F11"/>
    <mergeCell ref="B14:B15"/>
    <mergeCell ref="C14:C15"/>
    <mergeCell ref="F14:F15"/>
    <mergeCell ref="B25:B26"/>
    <mergeCell ref="C25:C26"/>
    <mergeCell ref="C20:C22"/>
    <mergeCell ref="B18:B19"/>
    <mergeCell ref="C18:C19"/>
    <mergeCell ref="B16:B17"/>
    <mergeCell ref="C16:C17"/>
    <mergeCell ref="C23:C24"/>
    <mergeCell ref="F25:F26"/>
    <mergeCell ref="B20:B22"/>
    <mergeCell ref="B92:B94"/>
    <mergeCell ref="C27:C28"/>
    <mergeCell ref="F27:F28"/>
    <mergeCell ref="B29:B30"/>
    <mergeCell ref="J122:K122"/>
    <mergeCell ref="G123:G124"/>
    <mergeCell ref="B76:B77"/>
    <mergeCell ref="B153:B154"/>
    <mergeCell ref="C153:C154"/>
    <mergeCell ref="G150:G152"/>
    <mergeCell ref="F153:F154"/>
    <mergeCell ref="G153:G154"/>
    <mergeCell ref="C88:C89"/>
    <mergeCell ref="G78:G79"/>
    <mergeCell ref="F80:F81"/>
    <mergeCell ref="C82:C83"/>
    <mergeCell ref="C80:C81"/>
    <mergeCell ref="F145:F146"/>
    <mergeCell ref="F140:F141"/>
    <mergeCell ref="B132:B133"/>
    <mergeCell ref="C132:C133"/>
    <mergeCell ref="F123:F124"/>
    <mergeCell ref="F134:F135"/>
    <mergeCell ref="F127:F128"/>
    <mergeCell ref="G127:G128"/>
    <mergeCell ref="B88:B89"/>
    <mergeCell ref="C145:C146"/>
    <mergeCell ref="C103:C104"/>
    <mergeCell ref="C84:C85"/>
    <mergeCell ref="B156:B157"/>
    <mergeCell ref="C138:C139"/>
    <mergeCell ref="C140:C141"/>
    <mergeCell ref="C143:C144"/>
    <mergeCell ref="G145:G146"/>
    <mergeCell ref="G140:G141"/>
    <mergeCell ref="F150:F152"/>
    <mergeCell ref="F156:F157"/>
    <mergeCell ref="C90:C91"/>
    <mergeCell ref="C92:C94"/>
    <mergeCell ref="F92:F94"/>
    <mergeCell ref="G92:G94"/>
    <mergeCell ref="G90:G91"/>
    <mergeCell ref="G136:G137"/>
    <mergeCell ref="G134:G135"/>
    <mergeCell ref="G132:G133"/>
    <mergeCell ref="F132:F133"/>
    <mergeCell ref="C147:C149"/>
    <mergeCell ref="B97:B98"/>
    <mergeCell ref="B108:B109"/>
    <mergeCell ref="B127:B128"/>
    <mergeCell ref="C127:C128"/>
    <mergeCell ref="C129:C131"/>
    <mergeCell ref="C136:C137"/>
    <mergeCell ref="A156:A161"/>
    <mergeCell ref="A178:A183"/>
    <mergeCell ref="B170:B171"/>
    <mergeCell ref="B172:B173"/>
    <mergeCell ref="A168:A173"/>
    <mergeCell ref="C170:C171"/>
    <mergeCell ref="C172:C173"/>
    <mergeCell ref="F172:F173"/>
    <mergeCell ref="G172:G173"/>
    <mergeCell ref="F170:F171"/>
    <mergeCell ref="G170:G171"/>
    <mergeCell ref="F168:F169"/>
    <mergeCell ref="G168:G169"/>
    <mergeCell ref="A174:A177"/>
    <mergeCell ref="B174:B175"/>
    <mergeCell ref="C156:C157"/>
    <mergeCell ref="C158:C159"/>
    <mergeCell ref="C160:C161"/>
    <mergeCell ref="F158:F159"/>
    <mergeCell ref="C174:C175"/>
    <mergeCell ref="G158:G159"/>
    <mergeCell ref="G160:G161"/>
    <mergeCell ref="G178:G179"/>
    <mergeCell ref="G182:G183"/>
    <mergeCell ref="F194:F195"/>
    <mergeCell ref="G213:G214"/>
    <mergeCell ref="F215:F217"/>
    <mergeCell ref="G215:G217"/>
    <mergeCell ref="F227:F228"/>
    <mergeCell ref="F229:F230"/>
    <mergeCell ref="G194:G195"/>
    <mergeCell ref="G201:G202"/>
    <mergeCell ref="G203:G204"/>
    <mergeCell ref="G205:G206"/>
    <mergeCell ref="F223:F224"/>
    <mergeCell ref="G198:G200"/>
    <mergeCell ref="A249:A252"/>
    <mergeCell ref="F247:F248"/>
    <mergeCell ref="G247:G248"/>
    <mergeCell ref="G227:G228"/>
    <mergeCell ref="G229:G230"/>
    <mergeCell ref="G223:G224"/>
    <mergeCell ref="G218:G220"/>
    <mergeCell ref="G211:G212"/>
    <mergeCell ref="F213:F214"/>
    <mergeCell ref="B225:B226"/>
    <mergeCell ref="C225:C226"/>
    <mergeCell ref="F240:F241"/>
    <mergeCell ref="G240:G241"/>
    <mergeCell ref="B215:B217"/>
    <mergeCell ref="B218:B220"/>
    <mergeCell ref="A223:A228"/>
    <mergeCell ref="B231:B232"/>
    <mergeCell ref="C242:C243"/>
    <mergeCell ref="F245:F246"/>
    <mergeCell ref="G245:G246"/>
    <mergeCell ref="B245:B246"/>
    <mergeCell ref="B247:B248"/>
    <mergeCell ref="C245:C246"/>
    <mergeCell ref="C247:C248"/>
    <mergeCell ref="G255:G256"/>
    <mergeCell ref="B253:B254"/>
    <mergeCell ref="B255:B256"/>
    <mergeCell ref="B251:B252"/>
    <mergeCell ref="C249:C250"/>
    <mergeCell ref="C251:C252"/>
    <mergeCell ref="F249:F250"/>
    <mergeCell ref="G249:G250"/>
    <mergeCell ref="F251:F252"/>
    <mergeCell ref="G251:G252"/>
    <mergeCell ref="A281:A286"/>
    <mergeCell ref="C281:C282"/>
    <mergeCell ref="C283:C284"/>
    <mergeCell ref="C285:C286"/>
    <mergeCell ref="F281:F286"/>
    <mergeCell ref="A287:A292"/>
    <mergeCell ref="B293:B294"/>
    <mergeCell ref="B295:B296"/>
    <mergeCell ref="B297:B298"/>
    <mergeCell ref="C293:C294"/>
    <mergeCell ref="C295:C296"/>
    <mergeCell ref="B287:B288"/>
    <mergeCell ref="C287:C288"/>
    <mergeCell ref="F287:F288"/>
    <mergeCell ref="C297:C298"/>
    <mergeCell ref="A293:A298"/>
    <mergeCell ref="A271:A276"/>
    <mergeCell ref="C271:C272"/>
    <mergeCell ref="C273:C274"/>
    <mergeCell ref="C275:C276"/>
    <mergeCell ref="F273:F274"/>
    <mergeCell ref="A253:A256"/>
    <mergeCell ref="C253:C254"/>
    <mergeCell ref="C255:C256"/>
    <mergeCell ref="A266:A270"/>
    <mergeCell ref="B267:B268"/>
    <mergeCell ref="C267:C268"/>
    <mergeCell ref="F267:F268"/>
    <mergeCell ref="A257:A261"/>
    <mergeCell ref="B257:B258"/>
    <mergeCell ref="C257:C258"/>
    <mergeCell ref="F258:F259"/>
    <mergeCell ref="F255:F256"/>
    <mergeCell ref="G273:G274"/>
    <mergeCell ref="B277:B278"/>
    <mergeCell ref="B279:B280"/>
    <mergeCell ref="C277:C278"/>
    <mergeCell ref="C279:C280"/>
    <mergeCell ref="B281:B282"/>
    <mergeCell ref="G267:G268"/>
    <mergeCell ref="B269:B270"/>
    <mergeCell ref="C269:C270"/>
    <mergeCell ref="B271:B272"/>
    <mergeCell ref="B273:B274"/>
    <mergeCell ref="B275:B276"/>
    <mergeCell ref="G281:G286"/>
    <mergeCell ref="G258:G259"/>
    <mergeCell ref="B259:B260"/>
    <mergeCell ref="C259:C260"/>
    <mergeCell ref="A262:A265"/>
    <mergeCell ref="B262:B263"/>
    <mergeCell ref="B264:B265"/>
    <mergeCell ref="C262:C263"/>
    <mergeCell ref="C264:C265"/>
    <mergeCell ref="F262:F263"/>
    <mergeCell ref="G262:G263"/>
    <mergeCell ref="G287:G288"/>
    <mergeCell ref="B289:B290"/>
    <mergeCell ref="C289:C290"/>
    <mergeCell ref="B291:B292"/>
    <mergeCell ref="C291:C292"/>
    <mergeCell ref="F291:F292"/>
    <mergeCell ref="G291:G292"/>
    <mergeCell ref="B283:B284"/>
    <mergeCell ref="B285:B286"/>
    <mergeCell ref="F299:F306"/>
    <mergeCell ref="G299:G306"/>
    <mergeCell ref="B307:B308"/>
    <mergeCell ref="B309:B310"/>
    <mergeCell ref="B311:B312"/>
    <mergeCell ref="C307:C308"/>
    <mergeCell ref="C309:C310"/>
    <mergeCell ref="C311:C312"/>
    <mergeCell ref="A307:A313"/>
    <mergeCell ref="F307:F313"/>
    <mergeCell ref="G307:G313"/>
    <mergeCell ref="B299:B300"/>
    <mergeCell ref="B301:B302"/>
    <mergeCell ref="B303:B304"/>
    <mergeCell ref="B305:B306"/>
    <mergeCell ref="A299:A306"/>
    <mergeCell ref="C299:C300"/>
    <mergeCell ref="C301:C302"/>
    <mergeCell ref="C303:C304"/>
    <mergeCell ref="C305:C306"/>
    <mergeCell ref="A314:A321"/>
    <mergeCell ref="B314:B315"/>
    <mergeCell ref="C314:C315"/>
    <mergeCell ref="F314:F321"/>
    <mergeCell ref="G314:G321"/>
    <mergeCell ref="B317:B319"/>
    <mergeCell ref="C317:C319"/>
    <mergeCell ref="B320:B321"/>
    <mergeCell ref="C320:C321"/>
    <mergeCell ref="B332:B333"/>
    <mergeCell ref="B337:B339"/>
    <mergeCell ref="B322:B323"/>
    <mergeCell ref="B324:B326"/>
    <mergeCell ref="B327:B329"/>
    <mergeCell ref="B330:B331"/>
    <mergeCell ref="A322:A331"/>
    <mergeCell ref="C322:C323"/>
    <mergeCell ref="C324:C326"/>
    <mergeCell ref="C327:C329"/>
    <mergeCell ref="C330:C331"/>
    <mergeCell ref="B334:B336"/>
    <mergeCell ref="C332:C333"/>
    <mergeCell ref="C334:C336"/>
    <mergeCell ref="C337:C339"/>
    <mergeCell ref="A332:A339"/>
  </mergeCells>
  <phoneticPr fontId="5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2022-11-29T17:21:57Z</dcterms:modified>
</cp:coreProperties>
</file>