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e\Documents\GitHub\lab4-zach-sisti-elgin-allen\"/>
    </mc:Choice>
  </mc:AlternateContent>
  <bookViews>
    <workbookView xWindow="360" yWindow="132" windowWidth="20112" windowHeight="11820"/>
  </bookViews>
  <sheets>
    <sheet name="OFfline Timing analysis" sheetId="2" r:id="rId1"/>
  </sheets>
  <calcPr calcId="171027"/>
</workbook>
</file>

<file path=xl/calcChain.xml><?xml version="1.0" encoding="utf-8"?>
<calcChain xmlns="http://schemas.openxmlformats.org/spreadsheetml/2006/main">
  <c r="B3" i="2" l="1"/>
  <c r="F4" i="2" s="1"/>
  <c r="D15" i="2"/>
  <c r="F53" i="2" s="1"/>
  <c r="G53" i="2" s="1"/>
  <c r="B15" i="2"/>
  <c r="F51" i="2" s="1"/>
  <c r="G51" i="2" s="1"/>
  <c r="B6" i="2"/>
  <c r="F15" i="2" s="1"/>
  <c r="G15" i="2" s="1"/>
  <c r="B7" i="2"/>
  <c r="F19" i="2" s="1"/>
  <c r="G19" i="2" s="1"/>
  <c r="B8" i="2"/>
  <c r="F23" i="2" s="1"/>
  <c r="G23" i="2" s="1"/>
  <c r="B9" i="2"/>
  <c r="F27" i="2" s="1"/>
  <c r="G27" i="2" s="1"/>
  <c r="B10" i="2"/>
  <c r="F31" i="2" s="1"/>
  <c r="G31" i="2" s="1"/>
  <c r="B11" i="2"/>
  <c r="F35" i="2" s="1"/>
  <c r="G35" i="2" s="1"/>
  <c r="B12" i="2"/>
  <c r="F39" i="2" s="1"/>
  <c r="G39" i="2" s="1"/>
  <c r="B13" i="2"/>
  <c r="F43" i="2" s="1"/>
  <c r="G43" i="2" s="1"/>
  <c r="B14" i="2"/>
  <c r="F47" i="2" s="1"/>
  <c r="G47" i="2" s="1"/>
  <c r="B5" i="2"/>
  <c r="F11" i="2" s="1"/>
  <c r="G11" i="2" s="1"/>
  <c r="B4" i="2"/>
  <c r="F7" i="2" s="1"/>
  <c r="G7" i="2" s="1"/>
  <c r="D5" i="2"/>
  <c r="F13" i="2" s="1"/>
  <c r="G13" i="2" s="1"/>
  <c r="D6" i="2"/>
  <c r="F17" i="2" s="1"/>
  <c r="G17" i="2" s="1"/>
  <c r="D7" i="2"/>
  <c r="F21" i="2" s="1"/>
  <c r="G21" i="2" s="1"/>
  <c r="D8" i="2"/>
  <c r="F25" i="2" s="1"/>
  <c r="G25" i="2" s="1"/>
  <c r="D9" i="2"/>
  <c r="F29" i="2" s="1"/>
  <c r="G29" i="2" s="1"/>
  <c r="D10" i="2"/>
  <c r="F33" i="2" s="1"/>
  <c r="G33" i="2" s="1"/>
  <c r="D11" i="2"/>
  <c r="F37" i="2" s="1"/>
  <c r="G37" i="2" s="1"/>
  <c r="D12" i="2"/>
  <c r="F41" i="2" s="1"/>
  <c r="G41" i="2" s="1"/>
  <c r="D13" i="2"/>
  <c r="F45" i="2" s="1"/>
  <c r="G45" i="2" s="1"/>
  <c r="D14" i="2"/>
  <c r="F49" i="2" s="1"/>
  <c r="G49" i="2" s="1"/>
  <c r="E5" i="2"/>
  <c r="E6" i="2"/>
  <c r="F18" i="2" s="1"/>
  <c r="G18" i="2" s="1"/>
  <c r="E7" i="2"/>
  <c r="F22" i="2" s="1"/>
  <c r="G22" i="2" s="1"/>
  <c r="E8" i="2"/>
  <c r="F26" i="2" s="1"/>
  <c r="G26" i="2" s="1"/>
  <c r="E9" i="2"/>
  <c r="F30" i="2" s="1"/>
  <c r="G30" i="2" s="1"/>
  <c r="E10" i="2"/>
  <c r="F34" i="2" s="1"/>
  <c r="G34" i="2" s="1"/>
  <c r="E11" i="2"/>
  <c r="F38" i="2" s="1"/>
  <c r="G38" i="2" s="1"/>
  <c r="E12" i="2"/>
  <c r="F42" i="2" s="1"/>
  <c r="G42" i="2" s="1"/>
  <c r="E13" i="2"/>
  <c r="F46" i="2" s="1"/>
  <c r="G46" i="2" s="1"/>
  <c r="E14" i="2"/>
  <c r="F50" i="2" s="1"/>
  <c r="G50" i="2" s="1"/>
  <c r="E4" i="2"/>
  <c r="D4" i="2"/>
  <c r="F9" i="2" s="1"/>
  <c r="G9" i="2" s="1"/>
  <c r="C5" i="2"/>
  <c r="C6" i="2"/>
  <c r="F16" i="2" s="1"/>
  <c r="G16" i="2" s="1"/>
  <c r="C7" i="2"/>
  <c r="F20" i="2" s="1"/>
  <c r="G20" i="2" s="1"/>
  <c r="C8" i="2"/>
  <c r="F24" i="2" s="1"/>
  <c r="G24" i="2" s="1"/>
  <c r="C9" i="2"/>
  <c r="F28" i="2" s="1"/>
  <c r="G28" i="2" s="1"/>
  <c r="C10" i="2"/>
  <c r="F32" i="2" s="1"/>
  <c r="G32" i="2" s="1"/>
  <c r="C11" i="2"/>
  <c r="F36" i="2" s="1"/>
  <c r="G36" i="2" s="1"/>
  <c r="C12" i="2"/>
  <c r="F40" i="2" s="1"/>
  <c r="G40" i="2" s="1"/>
  <c r="C13" i="2"/>
  <c r="F44" i="2" s="1"/>
  <c r="G44" i="2" s="1"/>
  <c r="C14" i="2"/>
  <c r="F48" i="2" s="1"/>
  <c r="G48" i="2" s="1"/>
  <c r="C15" i="2"/>
  <c r="F52" i="2" s="1"/>
  <c r="G52" i="2" s="1"/>
  <c r="C4" i="2"/>
  <c r="D3" i="2"/>
  <c r="C3" i="2"/>
  <c r="F5" i="2" s="1"/>
  <c r="G5" i="2" s="1"/>
  <c r="H46" i="2" l="1"/>
  <c r="I46" i="2" s="1"/>
  <c r="H39" i="2"/>
  <c r="I39" i="2" s="1"/>
  <c r="H25" i="2"/>
  <c r="I25" i="2" s="1"/>
  <c r="H21" i="2"/>
  <c r="I21" i="2" s="1"/>
  <c r="H17" i="2"/>
  <c r="I17" i="2" s="1"/>
  <c r="H23" i="2"/>
  <c r="I23" i="2" s="1"/>
  <c r="H22" i="2"/>
  <c r="I22" i="2" s="1"/>
  <c r="H19" i="2"/>
  <c r="I19" i="2" s="1"/>
  <c r="H43" i="2"/>
  <c r="I43" i="2" s="1"/>
  <c r="H27" i="2"/>
  <c r="I27" i="2" s="1"/>
  <c r="F8" i="2"/>
  <c r="G8" i="2" s="1"/>
  <c r="H9" i="2" s="1"/>
  <c r="I9" i="2" s="1"/>
  <c r="F12" i="2"/>
  <c r="G12" i="2" s="1"/>
  <c r="H13" i="2" s="1"/>
  <c r="I13" i="2" s="1"/>
  <c r="H51" i="2"/>
  <c r="I51" i="2" s="1"/>
  <c r="H35" i="2"/>
  <c r="I35" i="2" s="1"/>
  <c r="H42" i="2"/>
  <c r="I42" i="2" s="1"/>
  <c r="H26" i="2"/>
  <c r="I26" i="2" s="1"/>
  <c r="H16" i="2"/>
  <c r="I16" i="2" s="1"/>
  <c r="F6" i="2"/>
  <c r="G6" i="2" s="1"/>
  <c r="H6" i="2" s="1"/>
  <c r="I6" i="2" s="1"/>
  <c r="F10" i="2"/>
  <c r="G10" i="2" s="1"/>
  <c r="H10" i="2" s="1"/>
  <c r="I10" i="2" s="1"/>
  <c r="F14" i="2"/>
  <c r="G14" i="2" s="1"/>
  <c r="H14" i="2" s="1"/>
  <c r="I14" i="2" s="1"/>
  <c r="G4" i="2"/>
  <c r="H5" i="2" s="1"/>
  <c r="I5" i="2" s="1"/>
  <c r="H33" i="2"/>
  <c r="I33" i="2" s="1"/>
  <c r="H41" i="2"/>
  <c r="I41" i="2" s="1"/>
  <c r="H45" i="2"/>
  <c r="I45" i="2" s="1"/>
  <c r="H29" i="2"/>
  <c r="I29" i="2" s="1"/>
  <c r="H47" i="2"/>
  <c r="I47" i="2" s="1"/>
  <c r="H31" i="2"/>
  <c r="I31" i="2" s="1"/>
  <c r="H36" i="2"/>
  <c r="H44" i="2"/>
  <c r="H28" i="2"/>
  <c r="H52" i="2"/>
  <c r="H50" i="2"/>
  <c r="I50" i="2" s="1"/>
  <c r="H18" i="2"/>
  <c r="I18" i="2" s="1"/>
  <c r="H20" i="2"/>
  <c r="H40" i="2"/>
  <c r="I40" i="2" s="1"/>
  <c r="H24" i="2"/>
  <c r="I24" i="2" s="1"/>
  <c r="H32" i="2"/>
  <c r="I32" i="2" s="1"/>
  <c r="H48" i="2"/>
  <c r="I48" i="2" s="1"/>
  <c r="H34" i="2"/>
  <c r="I34" i="2" s="1"/>
  <c r="H49" i="2"/>
  <c r="I49" i="2" s="1"/>
  <c r="H30" i="2"/>
  <c r="I30" i="2" s="1"/>
  <c r="H53" i="2"/>
  <c r="I53" i="2" s="1"/>
  <c r="H38" i="2"/>
  <c r="I38" i="2" s="1"/>
  <c r="H37" i="2"/>
  <c r="I37" i="2" s="1"/>
  <c r="H8" i="2" l="1"/>
  <c r="I8" i="2" s="1"/>
  <c r="H15" i="2"/>
  <c r="I15" i="2" s="1"/>
  <c r="H12" i="2"/>
  <c r="F1" i="2"/>
  <c r="H11" i="2"/>
  <c r="I11" i="2" s="1"/>
  <c r="H7" i="2"/>
  <c r="I7" i="2" s="1"/>
</calcChain>
</file>

<file path=xl/sharedStrings.xml><?xml version="1.0" encoding="utf-8"?>
<sst xmlns="http://schemas.openxmlformats.org/spreadsheetml/2006/main" count="34" uniqueCount="25">
  <si>
    <t>Data</t>
  </si>
  <si>
    <t>:020000042000DA</t>
  </si>
  <si>
    <t>:00000001FF</t>
  </si>
  <si>
    <t>Differences</t>
  </si>
  <si>
    <t>Adjust-endian</t>
  </si>
  <si>
    <t>Paste from the saved File (50 entries)</t>
  </si>
  <si>
    <t>count:</t>
  </si>
  <si>
    <t>&lt;- Time per tick</t>
  </si>
  <si>
    <t>Time(ms)</t>
  </si>
  <si>
    <t>&lt;-time from press to release</t>
  </si>
  <si>
    <t>&lt;- next 6 time differences</t>
  </si>
  <si>
    <t>&lt;- first 6 time differences</t>
  </si>
  <si>
    <t>:0E006200F0A09D00F00805002FFFC700B17050</t>
  </si>
  <si>
    <t>:100070006C00F0662F0072D8D300B1CE96003340EA</t>
  </si>
  <si>
    <t>:100080003B007C494000CE190F006F8BB3008F817D</t>
  </si>
  <si>
    <t>:10009000760030F31A0050E9DD00F15A8200115168</t>
  </si>
  <si>
    <t>:1000A00045000BF2E2005DC2B10060AF37001E2ACE</t>
  </si>
  <si>
    <t>:1000B000190021179F00DF918000E27E0600A0F961</t>
  </si>
  <si>
    <t>:1000C000E700FCC9B600FC311E008115670006F987</t>
  </si>
  <si>
    <t>:1000D000AF008BDCF80010C0410095A38A001A879E</t>
  </si>
  <si>
    <t>:1000E000D300A46A1C0029AD8F00B090D8003774EB</t>
  </si>
  <si>
    <t>:1000F0002100BE576A00453BB300CC1EFC005302F2</t>
  </si>
  <si>
    <t>:1001000045003A323E009C158700799068005D7D7D</t>
  </si>
  <si>
    <t>:10011000EE003AF8CF001EE55500FB5F3700DF4CDC</t>
  </si>
  <si>
    <t>:0A012000BD008A85F300DC55C20023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</si>
</sst>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topLeftCell="A23" workbookViewId="0">
      <selection sqref="A1:M53"/>
    </sheetView>
  </sheetViews>
  <sheetFormatPr defaultRowHeight="14.4" x14ac:dyDescent="0.3"/>
  <cols>
    <col min="1" max="1" width="45.21875" customWidth="1"/>
    <col min="2" max="2" width="10.109375" customWidth="1"/>
    <col min="3" max="3" width="9.88671875" customWidth="1"/>
    <col min="6" max="6" width="11.77734375" customWidth="1"/>
    <col min="7" max="7" width="10.77734375" bestFit="1" customWidth="1"/>
    <col min="8" max="8" width="11.33203125" bestFit="1" customWidth="1"/>
    <col min="9" max="9" width="12.33203125" bestFit="1" customWidth="1"/>
  </cols>
  <sheetData>
    <row r="1" spans="1:10" x14ac:dyDescent="0.3">
      <c r="A1" s="2" t="s">
        <v>5</v>
      </c>
      <c r="E1" t="s">
        <v>6</v>
      </c>
      <c r="F1">
        <f>COUNT(G4:G54)</f>
        <v>50</v>
      </c>
    </row>
    <row r="2" spans="1:10" x14ac:dyDescent="0.3">
      <c r="A2" s="3" t="s">
        <v>1</v>
      </c>
      <c r="G2" s="2"/>
      <c r="I2" s="2">
        <v>12.5</v>
      </c>
      <c r="J2" s="2" t="s">
        <v>7</v>
      </c>
    </row>
    <row r="3" spans="1:10" x14ac:dyDescent="0.3">
      <c r="A3" s="3" t="s">
        <v>12</v>
      </c>
      <c r="B3" t="str">
        <f>MID(A3,10,8)</f>
        <v>F0A09D00</v>
      </c>
      <c r="C3" t="str">
        <f>MID(A3,18,8)</f>
        <v>F0080500</v>
      </c>
      <c r="D3" t="str">
        <f>MID(A3,26,8)</f>
        <v>2FFFC700</v>
      </c>
      <c r="F3" s="2" t="s">
        <v>4</v>
      </c>
      <c r="G3" s="2" t="s">
        <v>0</v>
      </c>
      <c r="H3" s="2" t="s">
        <v>3</v>
      </c>
      <c r="I3" s="2" t="s">
        <v>8</v>
      </c>
    </row>
    <row r="4" spans="1:10" x14ac:dyDescent="0.3">
      <c r="A4" s="3" t="s">
        <v>13</v>
      </c>
      <c r="B4" t="str">
        <f>CONCATENATE(MID(A3,34,4),MID(A4,10,4))</f>
        <v>B1706C00</v>
      </c>
      <c r="C4" t="str">
        <f>MID(A4,14,8)</f>
        <v>F0662F00</v>
      </c>
      <c r="D4" t="str">
        <f>MID(A4,22,8)</f>
        <v>72D8D300</v>
      </c>
      <c r="E4" t="str">
        <f>MID(A4,30,8)</f>
        <v>B1CE9600</v>
      </c>
      <c r="F4" t="str">
        <f>CONCATENATE(MID(B$3,7,2),MID(B$3,5,2),MID(B$3,3,2),MID(B$3,1,2))</f>
        <v>009DA0F0</v>
      </c>
      <c r="G4" s="1">
        <f>HEX2DEC(F4)</f>
        <v>10330352</v>
      </c>
    </row>
    <row r="5" spans="1:10" x14ac:dyDescent="0.3">
      <c r="A5" s="3" t="s">
        <v>14</v>
      </c>
      <c r="B5" t="str">
        <f>CONCATENATE(MID(A4,38,4),MID(A5,10,4))</f>
        <v>33403B00</v>
      </c>
      <c r="C5" t="str">
        <f t="shared" ref="C5:C15" si="0">MID(A5,14,8)</f>
        <v>7C494000</v>
      </c>
      <c r="D5" t="str">
        <f t="shared" ref="D5:D15" si="1">MID(A5,22,8)</f>
        <v>CE190F00</v>
      </c>
      <c r="E5" t="str">
        <f t="shared" ref="E5:E14" si="2">MID(A5,30,8)</f>
        <v>6F8BB300</v>
      </c>
      <c r="F5" t="str">
        <f>CONCATENATE(MID(C$3,7,2),MID(C$3,5,2),MID(C$3,3,2),MID(C$3,1,2))</f>
        <v>000508F0</v>
      </c>
      <c r="G5" s="1">
        <f t="shared" ref="G5:G53" si="3">HEX2DEC(F5)</f>
        <v>329968</v>
      </c>
      <c r="H5">
        <f>IF(G4-G5 &lt; 0,POWER(2,24)+G4-G5,G4-G5)</f>
        <v>10000384</v>
      </c>
      <c r="I5" s="5">
        <f>H5*I$2/POWER(10,6)</f>
        <v>125.0048</v>
      </c>
      <c r="J5" t="s">
        <v>9</v>
      </c>
    </row>
    <row r="6" spans="1:10" x14ac:dyDescent="0.3">
      <c r="A6" s="3" t="s">
        <v>15</v>
      </c>
      <c r="B6" t="str">
        <f t="shared" ref="B6:B14" si="4">CONCATENATE(MID(A5,38,4),MID(A6,10,4))</f>
        <v>8F817600</v>
      </c>
      <c r="C6" t="str">
        <f t="shared" si="0"/>
        <v>30F31A00</v>
      </c>
      <c r="D6" t="str">
        <f t="shared" si="1"/>
        <v>50E9DD00</v>
      </c>
      <c r="E6" t="str">
        <f t="shared" si="2"/>
        <v>F15A8200</v>
      </c>
      <c r="F6" t="str">
        <f>CONCATENATE(MID(D$3,7,2),MID(D$3,5,2),MID(D$3,3,2),MID(D$3,1,2))</f>
        <v>00C7FF2F</v>
      </c>
      <c r="G6" s="1">
        <f t="shared" si="3"/>
        <v>13106991</v>
      </c>
      <c r="H6">
        <f t="shared" ref="H6:H53" si="5">IF(G5-G6 &lt; 0,POWER(2,24)+G5-G6,G5-G6)</f>
        <v>4000193</v>
      </c>
      <c r="I6" s="5">
        <f t="shared" ref="I6:I53" si="6">H6*I$2/POWER(10,6)</f>
        <v>50.002412499999998</v>
      </c>
      <c r="J6" t="s">
        <v>11</v>
      </c>
    </row>
    <row r="7" spans="1:10" x14ac:dyDescent="0.3">
      <c r="A7" s="3" t="s">
        <v>16</v>
      </c>
      <c r="B7" t="str">
        <f t="shared" si="4"/>
        <v>11514500</v>
      </c>
      <c r="C7" t="str">
        <f t="shared" si="0"/>
        <v>0BF2E200</v>
      </c>
      <c r="D7" t="str">
        <f t="shared" si="1"/>
        <v>5DC2B100</v>
      </c>
      <c r="E7" t="str">
        <f t="shared" si="2"/>
        <v>60AF3700</v>
      </c>
      <c r="F7" t="str">
        <f>CONCATENATE(MID(B$4,7,2),MID(B$4,5,2),MID(B$4,3,2),MID(B$4,1,2))</f>
        <v>006C70B1</v>
      </c>
      <c r="G7" s="1">
        <f t="shared" si="3"/>
        <v>7106737</v>
      </c>
      <c r="H7">
        <f t="shared" si="5"/>
        <v>6000254</v>
      </c>
      <c r="I7" s="5">
        <f t="shared" si="6"/>
        <v>75.003174999999999</v>
      </c>
    </row>
    <row r="8" spans="1:10" x14ac:dyDescent="0.3">
      <c r="A8" s="3" t="s">
        <v>17</v>
      </c>
      <c r="B8" t="str">
        <f t="shared" si="4"/>
        <v>1E2A1900</v>
      </c>
      <c r="C8" t="str">
        <f t="shared" si="0"/>
        <v>21179F00</v>
      </c>
      <c r="D8" t="str">
        <f t="shared" si="1"/>
        <v>DF918000</v>
      </c>
      <c r="E8" t="str">
        <f t="shared" si="2"/>
        <v>E27E0600</v>
      </c>
      <c r="F8" t="str">
        <f>CONCATENATE(MID(C$4,7,2),MID(C$4,5,2),MID(C$4,3,2),MID(C$4,1,2))</f>
        <v>002F66F0</v>
      </c>
      <c r="G8" s="1">
        <f t="shared" si="3"/>
        <v>3106544</v>
      </c>
      <c r="H8">
        <f t="shared" si="5"/>
        <v>4000193</v>
      </c>
      <c r="I8" s="5">
        <f t="shared" si="6"/>
        <v>50.002412499999998</v>
      </c>
    </row>
    <row r="9" spans="1:10" x14ac:dyDescent="0.3">
      <c r="A9" s="3" t="s">
        <v>18</v>
      </c>
      <c r="B9" t="str">
        <f t="shared" si="4"/>
        <v>A0F9E700</v>
      </c>
      <c r="C9" t="str">
        <f t="shared" si="0"/>
        <v>FCC9B600</v>
      </c>
      <c r="D9" t="str">
        <f t="shared" si="1"/>
        <v>FC311E00</v>
      </c>
      <c r="E9" t="str">
        <f t="shared" si="2"/>
        <v>81156700</v>
      </c>
      <c r="F9" t="str">
        <f>CONCATENATE(MID(D$4,7,2),MID(D$4,5,2),MID(D$4,3,2),MID(D$4,1,2))</f>
        <v>00D3D872</v>
      </c>
      <c r="G9" s="1">
        <f t="shared" si="3"/>
        <v>13883506</v>
      </c>
      <c r="H9">
        <f t="shared" si="5"/>
        <v>6000254</v>
      </c>
      <c r="I9" s="5">
        <f t="shared" si="6"/>
        <v>75.003174999999999</v>
      </c>
    </row>
    <row r="10" spans="1:10" x14ac:dyDescent="0.3">
      <c r="A10" s="3" t="s">
        <v>19</v>
      </c>
      <c r="B10" t="str">
        <f t="shared" si="4"/>
        <v>06F9AF00</v>
      </c>
      <c r="C10" t="str">
        <f t="shared" si="0"/>
        <v>8BDCF800</v>
      </c>
      <c r="D10" t="str">
        <f t="shared" si="1"/>
        <v>10C04100</v>
      </c>
      <c r="E10" t="str">
        <f t="shared" si="2"/>
        <v>95A38A00</v>
      </c>
      <c r="F10" t="str">
        <f>CONCATENATE(MID(E$4,7,2),MID(E$4,5,2),MID(E$4,3,2),MID(E$4,1,2))</f>
        <v>0096CEB1</v>
      </c>
      <c r="G10" s="1">
        <f t="shared" si="3"/>
        <v>9883313</v>
      </c>
      <c r="H10">
        <f t="shared" si="5"/>
        <v>4000193</v>
      </c>
      <c r="I10" s="5">
        <f t="shared" si="6"/>
        <v>50.002412499999998</v>
      </c>
    </row>
    <row r="11" spans="1:10" x14ac:dyDescent="0.3">
      <c r="A11" s="4" t="s">
        <v>20</v>
      </c>
      <c r="B11" t="str">
        <f t="shared" si="4"/>
        <v>1A87D300</v>
      </c>
      <c r="C11" t="str">
        <f t="shared" si="0"/>
        <v>A46A1C00</v>
      </c>
      <c r="D11" t="str">
        <f t="shared" si="1"/>
        <v>29AD8F00</v>
      </c>
      <c r="E11" t="str">
        <f t="shared" si="2"/>
        <v>B090D800</v>
      </c>
      <c r="F11" t="str">
        <f>CONCATENATE(MID(B$5,7,2),MID(B$5,5,2),MID(B$5,3,2),MID(B$5,1,2))</f>
        <v>003B4033</v>
      </c>
      <c r="G11" s="1">
        <f t="shared" si="3"/>
        <v>3883059</v>
      </c>
      <c r="H11">
        <f t="shared" si="5"/>
        <v>6000254</v>
      </c>
      <c r="I11" s="5">
        <f t="shared" si="6"/>
        <v>75.003174999999999</v>
      </c>
    </row>
    <row r="12" spans="1:10" x14ac:dyDescent="0.3">
      <c r="A12" s="3" t="s">
        <v>21</v>
      </c>
      <c r="B12" t="str">
        <f t="shared" si="4"/>
        <v>37742100</v>
      </c>
      <c r="C12" t="str">
        <f t="shared" si="0"/>
        <v>BE576A00</v>
      </c>
      <c r="D12" t="str">
        <f t="shared" si="1"/>
        <v>453BB300</v>
      </c>
      <c r="E12" t="str">
        <f t="shared" si="2"/>
        <v>CC1EFC00</v>
      </c>
      <c r="F12" t="str">
        <f>CONCATENATE(MID(C$5,7,2),MID(C$5,5,2),MID(C$5,3,2),MID(C$5,1,2))</f>
        <v>0040497C</v>
      </c>
      <c r="G12" s="1">
        <f t="shared" si="3"/>
        <v>4213116</v>
      </c>
      <c r="H12">
        <f t="shared" si="5"/>
        <v>16447159</v>
      </c>
      <c r="I12" s="5"/>
    </row>
    <row r="13" spans="1:10" x14ac:dyDescent="0.3">
      <c r="A13" s="3" t="s">
        <v>22</v>
      </c>
      <c r="B13" t="str">
        <f t="shared" si="4"/>
        <v>53024500</v>
      </c>
      <c r="C13" t="str">
        <f t="shared" si="0"/>
        <v>3A323E00</v>
      </c>
      <c r="D13" t="str">
        <f t="shared" si="1"/>
        <v>9C158700</v>
      </c>
      <c r="E13" t="str">
        <f t="shared" si="2"/>
        <v>79906800</v>
      </c>
      <c r="F13" t="str">
        <f>CONCATENATE(MID(D$5,7,2),MID(D$5,5,2),MID(D$5,3,2),MID(D$5,1,2))</f>
        <v>000F19CE</v>
      </c>
      <c r="G13" s="1">
        <f t="shared" si="3"/>
        <v>989646</v>
      </c>
      <c r="H13">
        <f t="shared" si="5"/>
        <v>3223470</v>
      </c>
      <c r="I13" s="5">
        <f t="shared" si="6"/>
        <v>40.293374999999997</v>
      </c>
      <c r="J13" t="s">
        <v>9</v>
      </c>
    </row>
    <row r="14" spans="1:10" x14ac:dyDescent="0.3">
      <c r="A14" s="3" t="s">
        <v>23</v>
      </c>
      <c r="B14" t="str">
        <f t="shared" si="4"/>
        <v>5D7DEE00</v>
      </c>
      <c r="C14" t="str">
        <f t="shared" si="0"/>
        <v>3AF8CF00</v>
      </c>
      <c r="D14" t="str">
        <f t="shared" si="1"/>
        <v>1EE55500</v>
      </c>
      <c r="E14" t="str">
        <f t="shared" si="2"/>
        <v>FB5F3700</v>
      </c>
      <c r="F14" t="str">
        <f>CONCATENATE(MID(E$5,7,2),MID(E$5,5,2),MID(E$5,3,2),MID(E$5,1,2))</f>
        <v>00B38B6F</v>
      </c>
      <c r="G14" s="1">
        <f t="shared" si="3"/>
        <v>11766639</v>
      </c>
      <c r="H14">
        <f t="shared" si="5"/>
        <v>6000223</v>
      </c>
      <c r="I14" s="5">
        <f t="shared" si="6"/>
        <v>75.002787499999997</v>
      </c>
      <c r="J14" t="s">
        <v>10</v>
      </c>
    </row>
    <row r="15" spans="1:10" x14ac:dyDescent="0.3">
      <c r="A15" s="3" t="s">
        <v>24</v>
      </c>
      <c r="B15" t="str">
        <f>CONCATENATE(MID(A14,38,4),MID(A15,10,4))</f>
        <v>DF4CBD00</v>
      </c>
      <c r="C15" t="str">
        <f t="shared" si="0"/>
        <v>8A85F300</v>
      </c>
      <c r="D15" t="str">
        <f t="shared" si="1"/>
        <v>DC55C200</v>
      </c>
      <c r="F15" t="str">
        <f>CONCATENATE(MID(B$6,7,2),MID(B$6,5,2),MID(B$6,3,2),MID(B$6,1,2))</f>
        <v>0076818F</v>
      </c>
      <c r="G15" s="1">
        <f t="shared" si="3"/>
        <v>7766415</v>
      </c>
      <c r="H15">
        <f t="shared" si="5"/>
        <v>4000224</v>
      </c>
      <c r="I15" s="5">
        <f t="shared" si="6"/>
        <v>50.002800000000001</v>
      </c>
    </row>
    <row r="16" spans="1:10" x14ac:dyDescent="0.3">
      <c r="A16" s="3" t="s">
        <v>2</v>
      </c>
      <c r="F16" t="str">
        <f>CONCATENATE(MID(C$6,7,2),MID(C$6,5,2),MID(C$6,3,2),MID(C$6,1,2))</f>
        <v>001AF330</v>
      </c>
      <c r="G16" s="1">
        <f t="shared" si="3"/>
        <v>1766192</v>
      </c>
      <c r="H16">
        <f t="shared" si="5"/>
        <v>6000223</v>
      </c>
      <c r="I16" s="5">
        <f t="shared" si="6"/>
        <v>75.002787499999997</v>
      </c>
    </row>
    <row r="17" spans="6:10" x14ac:dyDescent="0.3">
      <c r="F17" t="str">
        <f>CONCATENATE(MID(D$6,7,2),MID(D$6,5,2),MID(D$6,3,2),MID(D$6,1,2))</f>
        <v>00DDE950</v>
      </c>
      <c r="G17" s="1">
        <f t="shared" si="3"/>
        <v>14543184</v>
      </c>
      <c r="H17">
        <f t="shared" si="5"/>
        <v>4000224</v>
      </c>
      <c r="I17" s="5">
        <f t="shared" si="6"/>
        <v>50.002800000000001</v>
      </c>
    </row>
    <row r="18" spans="6:10" x14ac:dyDescent="0.3">
      <c r="F18" t="str">
        <f>CONCATENATE(MID(E$6,7,2),MID(E$6,5,2),MID(E$6,3,2),MID(E$6,1,2))</f>
        <v>00825AF1</v>
      </c>
      <c r="G18" s="1">
        <f t="shared" si="3"/>
        <v>8542961</v>
      </c>
      <c r="H18">
        <f t="shared" si="5"/>
        <v>6000223</v>
      </c>
      <c r="I18" s="5">
        <f t="shared" si="6"/>
        <v>75.002787499999997</v>
      </c>
    </row>
    <row r="19" spans="6:10" x14ac:dyDescent="0.3">
      <c r="F19" t="str">
        <f>CONCATENATE(MID(B$7,7,2),MID(B$7,5,2),MID(B$7,3,2),MID(B$7,1,2))</f>
        <v>00455111</v>
      </c>
      <c r="G19" s="1">
        <f t="shared" si="3"/>
        <v>4542737</v>
      </c>
      <c r="H19">
        <f t="shared" si="5"/>
        <v>4000224</v>
      </c>
      <c r="I19" s="5">
        <f t="shared" si="6"/>
        <v>50.002800000000001</v>
      </c>
    </row>
    <row r="20" spans="6:10" x14ac:dyDescent="0.3">
      <c r="F20" t="str">
        <f>CONCATENATE(MID(C$7,7,2),MID(C$7,5,2),MID(C$7,3,2),MID(C$7,1,2))</f>
        <v>00E2F20B</v>
      </c>
      <c r="G20" s="1">
        <f t="shared" si="3"/>
        <v>14873099</v>
      </c>
      <c r="H20">
        <f t="shared" si="5"/>
        <v>6446854</v>
      </c>
      <c r="I20" s="5"/>
    </row>
    <row r="21" spans="6:10" x14ac:dyDescent="0.3">
      <c r="F21" t="str">
        <f>CONCATENATE(MID(D$7,7,2),MID(D$7,5,2),MID(D$7,3,2),MID(D$7,1,2))</f>
        <v>00B1C25D</v>
      </c>
      <c r="G21" s="1">
        <f t="shared" si="3"/>
        <v>11649629</v>
      </c>
      <c r="H21">
        <f t="shared" si="5"/>
        <v>3223470</v>
      </c>
      <c r="I21" s="5">
        <f t="shared" si="6"/>
        <v>40.293374999999997</v>
      </c>
      <c r="J21" t="s">
        <v>9</v>
      </c>
    </row>
    <row r="22" spans="6:10" x14ac:dyDescent="0.3">
      <c r="F22" t="str">
        <f>CONCATENATE(MID(E$7,7,2),MID(E$7,5,2),MID(E$7,3,2),MID(E$7,1,2))</f>
        <v>0037AF60</v>
      </c>
      <c r="G22" s="1">
        <f t="shared" si="3"/>
        <v>3649376</v>
      </c>
      <c r="H22">
        <f t="shared" si="5"/>
        <v>8000253</v>
      </c>
      <c r="I22" s="5">
        <f t="shared" si="6"/>
        <v>100.0031625</v>
      </c>
      <c r="J22" t="s">
        <v>10</v>
      </c>
    </row>
    <row r="23" spans="6:10" x14ac:dyDescent="0.3">
      <c r="F23" t="str">
        <f>CONCATENATE(MID(B$8,7,2),MID(B$8,5,2),MID(B$8,3,2),MID(B$8,1,2))</f>
        <v>00192A1E</v>
      </c>
      <c r="G23" s="1">
        <f t="shared" si="3"/>
        <v>1649182</v>
      </c>
      <c r="H23">
        <f t="shared" si="5"/>
        <v>2000194</v>
      </c>
      <c r="I23" s="5">
        <f t="shared" si="6"/>
        <v>25.002424999999999</v>
      </c>
    </row>
    <row r="24" spans="6:10" x14ac:dyDescent="0.3">
      <c r="F24" t="str">
        <f>CONCATENATE(MID(C$8,7,2),MID(C$8,5,2),MID(C$8,3,2),MID(C$8,1,2))</f>
        <v>009F1721</v>
      </c>
      <c r="G24" s="1">
        <f t="shared" si="3"/>
        <v>10426145</v>
      </c>
      <c r="H24">
        <f t="shared" si="5"/>
        <v>8000253</v>
      </c>
      <c r="I24" s="5">
        <f t="shared" si="6"/>
        <v>100.0031625</v>
      </c>
    </row>
    <row r="25" spans="6:10" x14ac:dyDescent="0.3">
      <c r="F25" t="str">
        <f>CONCATENATE(MID(D$8,7,2),MID(D$8,5,2),MID(D$8,3,2),MID(D$8,1,2))</f>
        <v>008091DF</v>
      </c>
      <c r="G25" s="1">
        <f t="shared" si="3"/>
        <v>8425951</v>
      </c>
      <c r="H25">
        <f t="shared" si="5"/>
        <v>2000194</v>
      </c>
      <c r="I25" s="5">
        <f t="shared" si="6"/>
        <v>25.002424999999999</v>
      </c>
    </row>
    <row r="26" spans="6:10" x14ac:dyDescent="0.3">
      <c r="F26" t="str">
        <f>CONCATENATE(MID(E$8,7,2),MID(E$8,5,2),MID(E$8,3,2),MID(E$8,1,2))</f>
        <v>00067EE2</v>
      </c>
      <c r="G26" s="1">
        <f t="shared" si="3"/>
        <v>425698</v>
      </c>
      <c r="H26">
        <f t="shared" si="5"/>
        <v>8000253</v>
      </c>
      <c r="I26" s="5">
        <f t="shared" si="6"/>
        <v>100.0031625</v>
      </c>
    </row>
    <row r="27" spans="6:10" x14ac:dyDescent="0.3">
      <c r="F27" t="str">
        <f>CONCATENATE(MID(B$9,7,2),MID(B$9,5,2),MID(B$9,3,2),MID(B$9,1,2))</f>
        <v>00E7F9A0</v>
      </c>
      <c r="G27" s="1">
        <f t="shared" si="3"/>
        <v>15202720</v>
      </c>
      <c r="H27">
        <f t="shared" si="5"/>
        <v>2000194</v>
      </c>
      <c r="I27" s="5">
        <f t="shared" si="6"/>
        <v>25.002424999999999</v>
      </c>
    </row>
    <row r="28" spans="6:10" x14ac:dyDescent="0.3">
      <c r="F28" t="str">
        <f>CONCATENATE(MID(C$9,7,2),MID(C$9,5,2),MID(C$9,3,2),MID(C$9,1,2))</f>
        <v>00B6C9FC</v>
      </c>
      <c r="G28" s="1">
        <f t="shared" si="3"/>
        <v>11979260</v>
      </c>
      <c r="H28">
        <f t="shared" si="5"/>
        <v>3223460</v>
      </c>
      <c r="I28" s="5"/>
    </row>
    <row r="29" spans="6:10" x14ac:dyDescent="0.3">
      <c r="F29" t="str">
        <f>CONCATENATE(MID(D$9,7,2),MID(D$9,5,2),MID(D$9,3,2),MID(D$9,1,2))</f>
        <v>001E31FC</v>
      </c>
      <c r="G29" s="1">
        <f t="shared" si="3"/>
        <v>1978876</v>
      </c>
      <c r="H29">
        <f t="shared" si="5"/>
        <v>10000384</v>
      </c>
      <c r="I29" s="5">
        <f t="shared" si="6"/>
        <v>125.0048</v>
      </c>
      <c r="J29" t="s">
        <v>9</v>
      </c>
    </row>
    <row r="30" spans="6:10" x14ac:dyDescent="0.3">
      <c r="F30" t="str">
        <f>CONCATENATE(MID(E$9,7,2),MID(E$9,5,2),MID(E$9,3,2),MID(E$9,1,2))</f>
        <v>00671581</v>
      </c>
      <c r="G30" s="1">
        <f t="shared" si="3"/>
        <v>6755713</v>
      </c>
      <c r="H30">
        <f t="shared" si="5"/>
        <v>12000379</v>
      </c>
      <c r="I30" s="5">
        <f t="shared" si="6"/>
        <v>150.0047375</v>
      </c>
      <c r="J30" t="s">
        <v>10</v>
      </c>
    </row>
    <row r="31" spans="6:10" x14ac:dyDescent="0.3">
      <c r="F31" t="str">
        <f>CONCATENATE(MID(B$10,7,2),MID(B$10,5,2),MID(B$10,3,2),MID(B$10,1,2))</f>
        <v>00AFF906</v>
      </c>
      <c r="G31" s="1">
        <f t="shared" si="3"/>
        <v>11532550</v>
      </c>
      <c r="H31">
        <f t="shared" si="5"/>
        <v>12000379</v>
      </c>
      <c r="I31" s="5">
        <f t="shared" si="6"/>
        <v>150.0047375</v>
      </c>
    </row>
    <row r="32" spans="6:10" x14ac:dyDescent="0.3">
      <c r="F32" t="str">
        <f>CONCATENATE(MID(C$10,7,2),MID(C$10,5,2),MID(C$10,3,2),MID(C$10,1,2))</f>
        <v>00F8DC8B</v>
      </c>
      <c r="G32" s="1">
        <f t="shared" si="3"/>
        <v>16309387</v>
      </c>
      <c r="H32">
        <f t="shared" si="5"/>
        <v>12000379</v>
      </c>
      <c r="I32" s="5">
        <f t="shared" si="6"/>
        <v>150.0047375</v>
      </c>
    </row>
    <row r="33" spans="6:10" x14ac:dyDescent="0.3">
      <c r="F33" t="str">
        <f>CONCATENATE(MID(D$10,7,2),MID(D$10,5,2),MID(D$10,3,2),MID(D$10,1,2))</f>
        <v>0041C010</v>
      </c>
      <c r="G33" s="1">
        <f t="shared" si="3"/>
        <v>4309008</v>
      </c>
      <c r="H33">
        <f t="shared" si="5"/>
        <v>12000379</v>
      </c>
      <c r="I33" s="5">
        <f t="shared" si="6"/>
        <v>150.0047375</v>
      </c>
    </row>
    <row r="34" spans="6:10" x14ac:dyDescent="0.3">
      <c r="F34" t="str">
        <f>CONCATENATE(MID(E$10,7,2),MID(E$10,5,2),MID(E$10,3,2),MID(E$10,1,2))</f>
        <v>008AA395</v>
      </c>
      <c r="G34" s="1">
        <f t="shared" si="3"/>
        <v>9085845</v>
      </c>
      <c r="H34">
        <f t="shared" si="5"/>
        <v>12000379</v>
      </c>
      <c r="I34" s="5">
        <f t="shared" si="6"/>
        <v>150.0047375</v>
      </c>
    </row>
    <row r="35" spans="6:10" x14ac:dyDescent="0.3">
      <c r="F35" t="str">
        <f>CONCATENATE(MID(B$11,7,2),MID(B$11,5,2),MID(B$11,3,2),MID(B$11,1,2))</f>
        <v>00D3871A</v>
      </c>
      <c r="G35" s="1">
        <f t="shared" si="3"/>
        <v>13862682</v>
      </c>
      <c r="H35">
        <f t="shared" si="5"/>
        <v>12000379</v>
      </c>
      <c r="I35" s="5">
        <f t="shared" si="6"/>
        <v>150.0047375</v>
      </c>
    </row>
    <row r="36" spans="6:10" x14ac:dyDescent="0.3">
      <c r="F36" t="str">
        <f>CONCATENATE(MID(C$11,7,2),MID(C$11,5,2),MID(C$11,3,2),MID(C$11,1,2))</f>
        <v>001C6AA4</v>
      </c>
      <c r="G36" s="1">
        <f t="shared" si="3"/>
        <v>1862308</v>
      </c>
      <c r="H36">
        <f t="shared" si="5"/>
        <v>12000374</v>
      </c>
      <c r="I36" s="5"/>
    </row>
    <row r="37" spans="6:10" x14ac:dyDescent="0.3">
      <c r="F37" t="str">
        <f>CONCATENATE(MID(D$11,7,2),MID(D$11,5,2),MID(D$11,3,2),MID(D$11,1,2))</f>
        <v>008FAD29</v>
      </c>
      <c r="G37" s="1">
        <f t="shared" si="3"/>
        <v>9415977</v>
      </c>
      <c r="H37">
        <f t="shared" si="5"/>
        <v>9223547</v>
      </c>
      <c r="I37" s="5">
        <f t="shared" si="6"/>
        <v>115.2943375</v>
      </c>
      <c r="J37" t="s">
        <v>9</v>
      </c>
    </row>
    <row r="38" spans="6:10" x14ac:dyDescent="0.3">
      <c r="F38" t="str">
        <f>CONCATENATE(MID(E$11,7,2),MID(E$11,5,2),MID(E$11,3,2),MID(E$11,1,2))</f>
        <v>00D890B0</v>
      </c>
      <c r="G38" s="1">
        <f t="shared" si="3"/>
        <v>14192816</v>
      </c>
      <c r="H38">
        <f t="shared" si="5"/>
        <v>12000377</v>
      </c>
      <c r="I38" s="5">
        <f t="shared" si="6"/>
        <v>150.00471250000001</v>
      </c>
      <c r="J38" t="s">
        <v>10</v>
      </c>
    </row>
    <row r="39" spans="6:10" x14ac:dyDescent="0.3">
      <c r="F39" t="str">
        <f>CONCATENATE(MID(B$12,7,2),MID(B$12,5,2),MID(B$12,3,2),MID(B$12,1,2))</f>
        <v>00217437</v>
      </c>
      <c r="G39" s="1">
        <f t="shared" si="3"/>
        <v>2192439</v>
      </c>
      <c r="H39">
        <f t="shared" si="5"/>
        <v>12000377</v>
      </c>
      <c r="I39" s="5">
        <f t="shared" si="6"/>
        <v>150.00471250000001</v>
      </c>
    </row>
    <row r="40" spans="6:10" x14ac:dyDescent="0.3">
      <c r="F40" t="str">
        <f>CONCATENATE(MID(C$12,7,2),MID(C$12,5,2),MID(C$12,3,2),MID(C$12,1,2))</f>
        <v>006A57BE</v>
      </c>
      <c r="G40" s="1">
        <f t="shared" si="3"/>
        <v>6969278</v>
      </c>
      <c r="H40">
        <f t="shared" si="5"/>
        <v>12000377</v>
      </c>
      <c r="I40" s="5">
        <f t="shared" si="6"/>
        <v>150.00471250000001</v>
      </c>
    </row>
    <row r="41" spans="6:10" x14ac:dyDescent="0.3">
      <c r="F41" t="str">
        <f>CONCATENATE(MID(D$12,7,2),MID(D$12,5,2),MID(D$12,3,2),MID(D$12,1,2))</f>
        <v>00B33B45</v>
      </c>
      <c r="G41" s="1">
        <f t="shared" si="3"/>
        <v>11746117</v>
      </c>
      <c r="H41">
        <f t="shared" si="5"/>
        <v>12000377</v>
      </c>
      <c r="I41" s="5">
        <f t="shared" si="6"/>
        <v>150.00471250000001</v>
      </c>
    </row>
    <row r="42" spans="6:10" x14ac:dyDescent="0.3">
      <c r="F42" t="str">
        <f>CONCATENATE(MID(E$12,7,2),MID(E$12,5,2),MID(E$12,3,2),MID(E$12,1,2))</f>
        <v>00FC1ECC</v>
      </c>
      <c r="G42" s="1">
        <f t="shared" si="3"/>
        <v>16522956</v>
      </c>
      <c r="H42">
        <f t="shared" si="5"/>
        <v>12000377</v>
      </c>
      <c r="I42" s="5">
        <f t="shared" si="6"/>
        <v>150.00471250000001</v>
      </c>
    </row>
    <row r="43" spans="6:10" x14ac:dyDescent="0.3">
      <c r="F43" t="str">
        <f>CONCATENATE(MID(B$13,7,2),MID(B$13,5,2),MID(B$13,3,2),MID(B$13,1,2))</f>
        <v>00450253</v>
      </c>
      <c r="G43" s="1">
        <f t="shared" si="3"/>
        <v>4522579</v>
      </c>
      <c r="H43">
        <f t="shared" si="5"/>
        <v>12000377</v>
      </c>
      <c r="I43" s="5">
        <f t="shared" si="6"/>
        <v>150.00471250000001</v>
      </c>
    </row>
    <row r="44" spans="6:10" x14ac:dyDescent="0.3">
      <c r="F44" t="str">
        <f>CONCATENATE(MID(C$13,7,2),MID(C$13,5,2),MID(C$13,3,2),MID(C$13,1,2))</f>
        <v>003E323A</v>
      </c>
      <c r="G44" s="1">
        <f t="shared" si="3"/>
        <v>4076090</v>
      </c>
      <c r="H44">
        <f t="shared" si="5"/>
        <v>446489</v>
      </c>
      <c r="I44" s="5"/>
    </row>
    <row r="45" spans="6:10" x14ac:dyDescent="0.3">
      <c r="F45" t="str">
        <f>CONCATENATE(MID(D$13,7,2),MID(D$13,5,2),MID(D$13,3,2),MID(D$13,1,2))</f>
        <v>0087159C</v>
      </c>
      <c r="G45" s="1">
        <f t="shared" si="3"/>
        <v>8852892</v>
      </c>
      <c r="H45">
        <f t="shared" si="5"/>
        <v>12000414</v>
      </c>
      <c r="I45" s="5">
        <f t="shared" si="6"/>
        <v>150.00517500000001</v>
      </c>
      <c r="J45" t="s">
        <v>9</v>
      </c>
    </row>
    <row r="46" spans="6:10" x14ac:dyDescent="0.3">
      <c r="F46" t="str">
        <f>CONCATENATE(MID(E$13,7,2),MID(E$13,5,2),MID(E$13,3,2),MID(E$13,1,2))</f>
        <v>00689079</v>
      </c>
      <c r="G46" s="1">
        <f t="shared" si="3"/>
        <v>6852729</v>
      </c>
      <c r="H46">
        <f t="shared" si="5"/>
        <v>2000163</v>
      </c>
      <c r="I46" s="5">
        <f t="shared" si="6"/>
        <v>25.0020375</v>
      </c>
      <c r="J46" t="s">
        <v>10</v>
      </c>
    </row>
    <row r="47" spans="6:10" x14ac:dyDescent="0.3">
      <c r="F47" t="str">
        <f>CONCATENATE(MID(B$14,7,2),MID(B$14,5,2),MID(B$14,3,2),MID(B$14,1,2))</f>
        <v>00EE7D5D</v>
      </c>
      <c r="G47" s="1">
        <f t="shared" si="3"/>
        <v>15629661</v>
      </c>
      <c r="H47">
        <f t="shared" si="5"/>
        <v>8000284</v>
      </c>
      <c r="I47" s="5">
        <f t="shared" si="6"/>
        <v>100.00355</v>
      </c>
    </row>
    <row r="48" spans="6:10" x14ac:dyDescent="0.3">
      <c r="F48" t="str">
        <f>CONCATENATE(MID(C$14,7,2),MID(C$14,5,2),MID(C$14,3,2),MID(C$14,1,2))</f>
        <v>00CFF83A</v>
      </c>
      <c r="G48" s="1">
        <f t="shared" si="3"/>
        <v>13629498</v>
      </c>
      <c r="H48">
        <f t="shared" si="5"/>
        <v>2000163</v>
      </c>
      <c r="I48" s="5">
        <f t="shared" si="6"/>
        <v>25.0020375</v>
      </c>
    </row>
    <row r="49" spans="6:9" x14ac:dyDescent="0.3">
      <c r="F49" t="str">
        <f>CONCATENATE(MID(D$14,7,2),MID(D$14,5,2),MID(D$14,3,2),MID(D$14,1,2))</f>
        <v>0055E51E</v>
      </c>
      <c r="G49" s="1">
        <f t="shared" si="3"/>
        <v>5629214</v>
      </c>
      <c r="H49">
        <f t="shared" si="5"/>
        <v>8000284</v>
      </c>
      <c r="I49" s="5">
        <f t="shared" si="6"/>
        <v>100.00355</v>
      </c>
    </row>
    <row r="50" spans="6:9" x14ac:dyDescent="0.3">
      <c r="F50" t="str">
        <f>CONCATENATE(MID(E$14,7,2),MID(E$14,5,2),MID(E$14,3,2),MID(E$14,1,2))</f>
        <v>00375FFB</v>
      </c>
      <c r="G50" s="1">
        <f t="shared" si="3"/>
        <v>3629051</v>
      </c>
      <c r="H50">
        <f t="shared" si="5"/>
        <v>2000163</v>
      </c>
      <c r="I50" s="5">
        <f t="shared" si="6"/>
        <v>25.0020375</v>
      </c>
    </row>
    <row r="51" spans="6:9" x14ac:dyDescent="0.3">
      <c r="F51" t="str">
        <f>CONCATENATE(MID(B$15,7,2),MID(B$15,5,2),MID(B$15,3,2),MID(B$15,1,2))</f>
        <v>00BD4CDF</v>
      </c>
      <c r="G51" s="1">
        <f t="shared" si="3"/>
        <v>12405983</v>
      </c>
      <c r="H51">
        <f t="shared" si="5"/>
        <v>8000284</v>
      </c>
      <c r="I51" s="5">
        <f t="shared" si="6"/>
        <v>100.00355</v>
      </c>
    </row>
    <row r="52" spans="6:9" x14ac:dyDescent="0.3">
      <c r="F52" t="str">
        <f>CONCATENATE(MID(C$15,7,2),MID(C$15,5,2),MID(C$15,3,2),MID(C$15,1,2))</f>
        <v>00F3858A</v>
      </c>
      <c r="G52" s="1">
        <f t="shared" si="3"/>
        <v>15959434</v>
      </c>
      <c r="H52">
        <f t="shared" si="5"/>
        <v>13223765</v>
      </c>
      <c r="I52" s="5"/>
    </row>
    <row r="53" spans="6:9" x14ac:dyDescent="0.3">
      <c r="F53" t="str">
        <f>CONCATENATE(MID(D$15,7,2),MID(D$15,5,2),MID(D$15,3,2),MID(D$15,1,2))</f>
        <v>00C255DC</v>
      </c>
      <c r="G53" s="1">
        <f t="shared" si="3"/>
        <v>12735964</v>
      </c>
      <c r="H53">
        <f t="shared" si="5"/>
        <v>3223470</v>
      </c>
      <c r="I53" s="5">
        <f t="shared" si="6"/>
        <v>40.293374999999997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OFfline Timing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ValvanoJonathan</dc:creator>
  <cp:lastModifiedBy>Trae</cp:lastModifiedBy>
  <dcterms:created xsi:type="dcterms:W3CDTF">2014-10-08T02:57:32Z</dcterms:created>
  <dcterms:modified xsi:type="dcterms:W3CDTF">2017-03-02T07:04:10Z</dcterms:modified>
</cp:coreProperties>
</file>