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2188" windowHeight="10500" activeTab="1"/>
  </bookViews>
  <sheets>
    <sheet name="PL" sheetId="3" r:id="rId1"/>
    <sheet name="CI" sheetId="4" r:id="rId2"/>
  </sheets>
  <definedNames>
    <definedName name="_xlnm.Print_Area" localSheetId="0">PL!$A$1:$L$44</definedName>
    <definedName name="_xlnm.Print_Area" localSheetId="1">CI!$A$1:$K$45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<sst xmlns="http://schemas.openxmlformats.org/spreadsheetml/2006/main" count="125" uniqueCount="51">
  <si>
    <t>GUANGDONG TOME AD MEDIA LTD.</t>
  </si>
  <si>
    <t>SHOP B207,NO.331,TONGHE ROAD,BAIYUN DISTRICT,GUANGZHOU CHINA</t>
  </si>
  <si>
    <t>Packing list</t>
  </si>
  <si>
    <t>TO:</t>
  </si>
  <si>
    <t>“BANVINAZ” LLC</t>
  </si>
  <si>
    <t>TIN: 1906091221
Director : Sadigov Zaur
Customs Clearance Code 240729258</t>
  </si>
  <si>
    <t>INVOICE NO:TM20250814001</t>
  </si>
  <si>
    <t>INVOICE DATE:14/August/2025</t>
  </si>
  <si>
    <t>ITEM</t>
  </si>
  <si>
    <t>DESCRIPTION OF GOODS</t>
  </si>
  <si>
    <t>HS CODE</t>
  </si>
  <si>
    <t>Commodity</t>
  </si>
  <si>
    <t>Specification</t>
  </si>
  <si>
    <t>Qty</t>
  </si>
  <si>
    <t>Unit</t>
  </si>
  <si>
    <t>CTN</t>
  </si>
  <si>
    <t>cbm</t>
  </si>
  <si>
    <t>Gross weight</t>
  </si>
  <si>
    <t>Net weight</t>
  </si>
  <si>
    <t>Width/m</t>
  </si>
  <si>
    <t>Length/m</t>
  </si>
  <si>
    <t>VINYL STICKER</t>
  </si>
  <si>
    <t>EJET Transparent vinyl</t>
  </si>
  <si>
    <t>roll</t>
  </si>
  <si>
    <t>Frosted film 120g 80micro</t>
  </si>
  <si>
    <t xml:space="preserve">140g 100mic 
Self adhesive vinyl
White Glossy 
with Banvinaz logo </t>
  </si>
  <si>
    <t xml:space="preserve">140g 100mic 
Self adhesive vinyl
White Matte  
with Banvinaz logo </t>
  </si>
  <si>
    <t xml:space="preserve"> vinyl 3103 matte</t>
  </si>
  <si>
    <t>FOREX FOAM BOARD</t>
  </si>
  <si>
    <t>5mm Forex foam board with single PE film 
0.45g/cm³ density</t>
  </si>
  <si>
    <t>pcs</t>
  </si>
  <si>
    <t>5mm Forex foam board with single PE film 
0.33g/cm³ density</t>
  </si>
  <si>
    <t>TRANSFER FILM</t>
  </si>
  <si>
    <t xml:space="preserve">Transfer vinyl </t>
  </si>
  <si>
    <t>Roll</t>
  </si>
  <si>
    <t>BACKLIT FILM</t>
  </si>
  <si>
    <t>210U 280GSM
Backlit film matte surface</t>
  </si>
  <si>
    <t>ROLL UP</t>
  </si>
  <si>
    <t>Full aluminum roll up 
clip top rail type 
6pcs/ctn</t>
  </si>
  <si>
    <t>vinyl 3702 glossy</t>
  </si>
  <si>
    <t>vinyl 3402 glossy</t>
  </si>
  <si>
    <t xml:space="preserve">120mic 140g one way vision </t>
  </si>
  <si>
    <t xml:space="preserve">     Total</t>
  </si>
  <si>
    <t>COMMERCIAL INVOICE</t>
  </si>
  <si>
    <t>Unit Price/USD</t>
  </si>
  <si>
    <t>Total Account</t>
  </si>
  <si>
    <t>Per sqm</t>
  </si>
  <si>
    <t>Per pcs</t>
  </si>
  <si>
    <t>USD</t>
  </si>
  <si>
    <t>/</t>
  </si>
  <si>
    <t xml:space="preserve"> vinyl 3702 glossy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</si>
</sst>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$#,##0.00;\-\$#,##0.00"/>
    <numFmt numFmtId="177" formatCode="\$#,##0.000;\-\$#,##0.000"/>
    <numFmt numFmtId="178" formatCode="\$#,##0.0000;\-\$#,##0.0000"/>
    <numFmt numFmtId="179" formatCode="0.00_ "/>
    <numFmt numFmtId="180" formatCode="\$#,##0.0;\-\$#,##0.0"/>
  </numFmts>
  <fonts count="33"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Calibri"/>
      <charset val="134"/>
    </font>
    <font>
      <b/>
      <sz val="16"/>
      <color theme="1"/>
      <name val="Calibri"/>
      <charset val="134"/>
    </font>
    <font>
      <sz val="12"/>
      <color theme="1"/>
      <name val="Calibri"/>
      <charset val="134"/>
    </font>
    <font>
      <b/>
      <sz val="22"/>
      <color theme="1"/>
      <name val="Calibri"/>
      <charset val="134"/>
    </font>
    <font>
      <b/>
      <sz val="20"/>
      <color theme="1"/>
      <name val="Calibri"/>
      <charset val="134"/>
    </font>
    <font>
      <b/>
      <sz val="12"/>
      <color theme="1"/>
      <name val="Calibri"/>
      <charset val="134"/>
    </font>
    <font>
      <sz val="12"/>
      <name val="Calibri"/>
      <charset val="134"/>
    </font>
    <font>
      <sz val="12"/>
      <color rgb="FF000000"/>
      <name val="Calibri"/>
      <charset val="134"/>
    </font>
    <font>
      <sz val="10"/>
      <color theme="1"/>
      <name val="Calibri"/>
      <charset val="134"/>
    </font>
    <font>
      <sz val="12"/>
      <color rgb="FF000000"/>
      <name val="Calibri"/>
      <charset val="0"/>
    </font>
    <font>
      <sz val="12"/>
      <color theme="1"/>
      <name val="Calibri"/>
      <charset val="0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13" applyNumberFormat="0" applyAlignment="0" applyProtection="0">
      <alignment vertical="center"/>
    </xf>
    <xf numFmtId="0" fontId="23" fillId="5" borderId="14" applyNumberFormat="0" applyAlignment="0" applyProtection="0">
      <alignment vertical="center"/>
    </xf>
    <xf numFmtId="0" fontId="24" fillId="5" borderId="13" applyNumberFormat="0" applyAlignment="0" applyProtection="0">
      <alignment vertical="center"/>
    </xf>
    <xf numFmtId="0" fontId="25" fillId="6" borderId="15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7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0" fillId="2" borderId="0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7" fillId="2" borderId="0" xfId="0" applyFont="1" applyFill="1" applyBorder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176" fontId="11" fillId="0" borderId="1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79" fontId="9" fillId="2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/>
    </xf>
    <xf numFmtId="179" fontId="12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293370</xdr:colOff>
      <xdr:row>35</xdr:row>
      <xdr:rowOff>11430</xdr:rowOff>
    </xdr:from>
    <xdr:to>
      <xdr:col>10</xdr:col>
      <xdr:colOff>876300</xdr:colOff>
      <xdr:row>42</xdr:row>
      <xdr:rowOff>169545</xdr:rowOff>
    </xdr:to>
    <xdr:pic>
      <xdr:nvPicPr>
        <xdr:cNvPr id="2" name="图片 1" descr="图美-中英文章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83830" y="13800455"/>
          <a:ext cx="1873250" cy="143827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</xdr:row>
      <xdr:rowOff>202565</xdr:rowOff>
    </xdr:from>
    <xdr:to>
      <xdr:col>2</xdr:col>
      <xdr:colOff>612775</xdr:colOff>
      <xdr:row>3</xdr:row>
      <xdr:rowOff>160655</xdr:rowOff>
    </xdr:to>
    <xdr:pic>
      <xdr:nvPicPr>
        <xdr:cNvPr id="3" name="图片 2" descr="TOME新Logo.jp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85750" y="278765"/>
          <a:ext cx="2198370" cy="5416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342900</xdr:colOff>
      <xdr:row>35</xdr:row>
      <xdr:rowOff>133350</xdr:rowOff>
    </xdr:from>
    <xdr:to>
      <xdr:col>10</xdr:col>
      <xdr:colOff>254000</xdr:colOff>
      <xdr:row>44</xdr:row>
      <xdr:rowOff>17780</xdr:rowOff>
    </xdr:to>
    <xdr:pic>
      <xdr:nvPicPr>
        <xdr:cNvPr id="2" name="图片 1" descr="图美-中英文章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26275" y="14402435"/>
          <a:ext cx="2013585" cy="15303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</xdr:row>
      <xdr:rowOff>202565</xdr:rowOff>
    </xdr:from>
    <xdr:to>
      <xdr:col>2</xdr:col>
      <xdr:colOff>490220</xdr:colOff>
      <xdr:row>3</xdr:row>
      <xdr:rowOff>160655</xdr:rowOff>
    </xdr:to>
    <xdr:pic>
      <xdr:nvPicPr>
        <xdr:cNvPr id="3" name="图片 2" descr="TOME新Logo.jp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85750" y="278765"/>
          <a:ext cx="2202180" cy="5416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U34"/>
  <sheetViews>
    <sheetView view="pageBreakPreview" zoomScaleNormal="100" topLeftCell="A25" workbookViewId="0">
      <selection activeCell="A2" sqref="A2:L34"/>
    </sheetView>
  </sheetViews>
  <sheetFormatPr defaultColWidth="9" defaultRowHeight="14.4"/>
  <cols>
    <col min="1" max="1" width="7.90740740740741" style="2" customWidth="1"/>
    <col min="2" max="2" width="19.3796296296296" style="2" customWidth="1"/>
    <col min="3" max="3" width="19.5" style="2" customWidth="1"/>
    <col min="4" max="4" width="22.5" style="2" customWidth="1"/>
    <col min="5" max="5" width="11" style="2" customWidth="1"/>
    <col min="6" max="6" width="10.25" style="2" customWidth="1"/>
    <col min="7" max="7" width="9.68518518518519" style="2" customWidth="1"/>
    <col min="8" max="8" width="9" style="2" customWidth="1"/>
    <col min="9" max="10" width="9.40740740740741" style="2" customWidth="1"/>
    <col min="11" max="11" width="13.1111111111111" style="2" customWidth="1"/>
    <col min="12" max="12" width="17" style="2" customWidth="1"/>
    <col min="13" max="13" width="14.5925925925926" style="2" customWidth="1"/>
    <col min="14" max="14" width="2.31481481481481" style="2" customWidth="1"/>
    <col min="15" max="15" width="7.25" style="2" customWidth="1"/>
    <col min="16" max="255" width="9" style="2" customWidth="1"/>
    <col min="256" max="16384" width="9" style="1"/>
  </cols>
  <sheetData>
    <row r="1" ht="6" customHeight="1"/>
    <row r="2" s="1" customFormat="1" ht="27.95" customHeight="1" spans="1:25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</row>
    <row r="3" s="1" customFormat="1" ht="18" customHeight="1" spans="1:25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</row>
    <row r="4" s="1" customFormat="1" ht="42" customHeight="1" spans="1:255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46"/>
      <c r="N4" s="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</row>
    <row r="5" s="1" customFormat="1" ht="18" customHeight="1" spans="1:25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</row>
    <row r="6" s="1" customFormat="1" spans="1:255">
      <c r="A6" s="8"/>
      <c r="B6" s="8"/>
      <c r="C6" s="8"/>
      <c r="D6" s="8"/>
      <c r="E6" s="8"/>
      <c r="F6" s="8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</row>
    <row r="7" s="1" customFormat="1" ht="21" customHeight="1" spans="1:255">
      <c r="A7" s="10" t="s">
        <v>3</v>
      </c>
      <c r="B7" s="10"/>
      <c r="C7" s="10"/>
      <c r="D7" s="10"/>
      <c r="E7" s="12"/>
      <c r="F7" s="12"/>
      <c r="G7" s="13"/>
      <c r="H7" s="13"/>
      <c r="I7" s="48"/>
      <c r="J7" s="47"/>
      <c r="K7" s="47"/>
      <c r="L7" s="47"/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</row>
    <row r="8" s="1" customFormat="1" ht="21" customHeight="1" spans="1:255">
      <c r="A8" s="14" t="s">
        <v>4</v>
      </c>
      <c r="B8" s="14"/>
      <c r="C8" s="14"/>
      <c r="D8" s="12"/>
      <c r="E8" s="12"/>
      <c r="F8" s="12"/>
      <c r="G8" s="13"/>
      <c r="H8" s="13"/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</row>
    <row r="9" s="1" customFormat="1" ht="18" customHeight="1" spans="1:255">
      <c r="A9" s="15" t="s">
        <v>5</v>
      </c>
      <c r="B9" s="15"/>
      <c r="C9" s="15"/>
      <c r="D9" s="15"/>
      <c r="E9" s="15"/>
      <c r="F9" s="12"/>
      <c r="G9" s="13"/>
      <c r="H9" s="13"/>
      <c r="I9" s="13"/>
      <c r="J9" s="12"/>
      <c r="K9" s="12"/>
      <c r="L9" s="12"/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</row>
    <row r="10" s="1" customFormat="1" ht="18" customHeight="1" spans="1:255">
      <c r="A10" s="15"/>
      <c r="B10" s="15"/>
      <c r="C10" s="15"/>
      <c r="D10" s="15"/>
      <c r="E10" s="15"/>
      <c r="F10" s="12"/>
      <c r="G10" s="13"/>
      <c r="H10" s="13"/>
      <c r="I10" s="48" t="s">
        <v>6</v>
      </c>
      <c r="J10" s="48"/>
      <c r="K10" s="48"/>
      <c r="L10" s="48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</row>
    <row r="11" s="1" customFormat="1" ht="18" customHeight="1" spans="1:255">
      <c r="A11" s="15"/>
      <c r="B11" s="15"/>
      <c r="C11" s="15"/>
      <c r="D11" s="15"/>
      <c r="E11" s="15"/>
      <c r="F11" s="12"/>
      <c r="G11" s="13"/>
      <c r="H11" s="13"/>
      <c r="I11" s="48" t="s">
        <v>7</v>
      </c>
      <c r="J11" s="48"/>
      <c r="K11" s="48"/>
      <c r="L11" s="48"/>
      <c r="M11" s="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</row>
    <row r="12" s="1" customFormat="1" ht="18" customHeight="1" spans="1:25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</row>
    <row r="13" s="1" customFormat="1" ht="21" customHeight="1" spans="1:255">
      <c r="A13" s="17" t="s">
        <v>8</v>
      </c>
      <c r="B13" s="18" t="s">
        <v>9</v>
      </c>
      <c r="C13" s="18" t="s">
        <v>10</v>
      </c>
      <c r="D13" s="19" t="s">
        <v>11</v>
      </c>
      <c r="E13" s="20" t="s">
        <v>12</v>
      </c>
      <c r="F13" s="21"/>
      <c r="G13" s="17" t="s">
        <v>13</v>
      </c>
      <c r="H13" s="17" t="s">
        <v>14</v>
      </c>
      <c r="I13" s="55" t="s">
        <v>15</v>
      </c>
      <c r="J13" s="17" t="s">
        <v>16</v>
      </c>
      <c r="K13" s="17" t="s">
        <v>17</v>
      </c>
      <c r="L13" s="17" t="s">
        <v>18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</row>
    <row r="14" s="1" customFormat="1" ht="21" customHeight="1" spans="1:255">
      <c r="A14" s="17"/>
      <c r="B14" s="22"/>
      <c r="C14" s="22"/>
      <c r="D14" s="23"/>
      <c r="E14" s="17" t="s">
        <v>19</v>
      </c>
      <c r="F14" s="17" t="s">
        <v>20</v>
      </c>
      <c r="G14" s="17"/>
      <c r="H14" s="17"/>
      <c r="I14" s="56"/>
      <c r="J14" s="17"/>
      <c r="K14" s="17"/>
      <c r="L14" s="1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</row>
    <row r="15" s="1" customFormat="1" ht="35" customHeight="1" spans="1:255">
      <c r="A15" s="24">
        <v>1</v>
      </c>
      <c r="B15" s="24" t="s">
        <v>21</v>
      </c>
      <c r="C15" s="25">
        <v>39199090</v>
      </c>
      <c r="D15" s="26" t="s">
        <v>22</v>
      </c>
      <c r="E15" s="27">
        <v>1.27</v>
      </c>
      <c r="F15" s="27">
        <v>50</v>
      </c>
      <c r="G15" s="28">
        <v>60</v>
      </c>
      <c r="H15" s="28" t="s">
        <v>23</v>
      </c>
      <c r="I15" s="28">
        <v>60</v>
      </c>
      <c r="J15" s="57">
        <v>2.15622</v>
      </c>
      <c r="K15" s="58">
        <v>1066.8</v>
      </c>
      <c r="L15" s="59">
        <f>1055</f>
        <v>1055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</row>
    <row r="16" s="1" customFormat="1" ht="35" customHeight="1" spans="1:255">
      <c r="A16" s="24">
        <v>2</v>
      </c>
      <c r="B16" s="24"/>
      <c r="C16" s="29"/>
      <c r="D16" s="26" t="s">
        <v>24</v>
      </c>
      <c r="E16" s="30">
        <v>1.22</v>
      </c>
      <c r="F16" s="27">
        <v>50</v>
      </c>
      <c r="G16" s="28">
        <v>85</v>
      </c>
      <c r="H16" s="28" t="s">
        <v>23</v>
      </c>
      <c r="I16" s="28">
        <v>85</v>
      </c>
      <c r="J16" s="57">
        <v>2.8107324</v>
      </c>
      <c r="K16" s="58">
        <v>1470.1</v>
      </c>
      <c r="L16" s="59">
        <v>1463</v>
      </c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</row>
    <row r="17" s="1" customFormat="1" ht="42" customHeight="1" spans="1:255">
      <c r="A17" s="24">
        <v>3</v>
      </c>
      <c r="B17" s="24"/>
      <c r="C17" s="29"/>
      <c r="D17" s="31" t="s">
        <v>25</v>
      </c>
      <c r="E17" s="30">
        <v>1.07</v>
      </c>
      <c r="F17" s="27">
        <v>50</v>
      </c>
      <c r="G17" s="28">
        <v>59</v>
      </c>
      <c r="H17" s="28" t="s">
        <v>23</v>
      </c>
      <c r="I17" s="28">
        <v>59</v>
      </c>
      <c r="J17" s="57">
        <f>0.162*0.162*(E17+0.04)*G17</f>
        <v>1.71871956</v>
      </c>
      <c r="K17" s="58">
        <v>1016.393</v>
      </c>
      <c r="L17" s="59">
        <f>1014.5</f>
        <v>1014.5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</row>
    <row r="18" s="1" customFormat="1" ht="42" customHeight="1" spans="1:255">
      <c r="A18" s="24">
        <v>4</v>
      </c>
      <c r="B18" s="24"/>
      <c r="C18" s="29"/>
      <c r="D18" s="32"/>
      <c r="E18" s="30">
        <v>1.27</v>
      </c>
      <c r="F18" s="27">
        <v>50</v>
      </c>
      <c r="G18" s="28">
        <v>90</v>
      </c>
      <c r="H18" s="28" t="s">
        <v>23</v>
      </c>
      <c r="I18" s="28">
        <v>90</v>
      </c>
      <c r="J18" s="57">
        <v>4.09117716</v>
      </c>
      <c r="K18" s="58">
        <v>2433.34</v>
      </c>
      <c r="L18" s="59">
        <f>2427</f>
        <v>2427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</row>
    <row r="19" s="1" customFormat="1" ht="28" customHeight="1" spans="1:255">
      <c r="A19" s="24">
        <v>5</v>
      </c>
      <c r="B19" s="24"/>
      <c r="C19" s="29"/>
      <c r="D19" s="31" t="s">
        <v>26</v>
      </c>
      <c r="E19" s="27">
        <v>1.07</v>
      </c>
      <c r="F19" s="27">
        <v>50</v>
      </c>
      <c r="G19" s="28">
        <v>59</v>
      </c>
      <c r="H19" s="28" t="s">
        <v>23</v>
      </c>
      <c r="I19" s="28">
        <v>59</v>
      </c>
      <c r="J19" s="57">
        <f>0.162*0.162*(E19+0.04)*G19</f>
        <v>1.71871956</v>
      </c>
      <c r="K19" s="58">
        <f>0.322*E19*F19*G19</f>
        <v>1016.393</v>
      </c>
      <c r="L19" s="59">
        <v>1000.5</v>
      </c>
      <c r="M19" s="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</row>
    <row r="20" s="1" customFormat="1" ht="28" customHeight="1" spans="1:255">
      <c r="A20" s="24">
        <v>6</v>
      </c>
      <c r="B20" s="24"/>
      <c r="C20" s="29"/>
      <c r="D20" s="32"/>
      <c r="E20" s="27">
        <v>1.27</v>
      </c>
      <c r="F20" s="27">
        <v>50</v>
      </c>
      <c r="G20" s="28">
        <v>153</v>
      </c>
      <c r="H20" s="28" t="s">
        <v>23</v>
      </c>
      <c r="I20" s="28">
        <v>153</v>
      </c>
      <c r="J20" s="57">
        <f>0.162*0.162*(E20+0.04)*G20</f>
        <v>5.26008492</v>
      </c>
      <c r="K20" s="58">
        <f>0.322*E20*F20*G20</f>
        <v>3128.391</v>
      </c>
      <c r="L20" s="59">
        <v>3088</v>
      </c>
      <c r="M20" s="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</row>
    <row r="21" s="1" customFormat="1" ht="28" customHeight="1" spans="1:255">
      <c r="A21" s="24">
        <v>7</v>
      </c>
      <c r="B21" s="24"/>
      <c r="C21" s="29"/>
      <c r="D21" s="32"/>
      <c r="E21" s="27">
        <v>1.37</v>
      </c>
      <c r="F21" s="27">
        <v>50</v>
      </c>
      <c r="G21" s="28">
        <v>146</v>
      </c>
      <c r="H21" s="28" t="s">
        <v>23</v>
      </c>
      <c r="I21" s="28">
        <v>146</v>
      </c>
      <c r="J21" s="57">
        <f t="shared" ref="J21:J26" si="0">0.162*0.162*(E21+0.04)*G21</f>
        <v>5.40258984</v>
      </c>
      <c r="K21" s="58">
        <f>0.322*E21*F21*G21</f>
        <v>3220.322</v>
      </c>
      <c r="L21" s="59">
        <v>3200.4</v>
      </c>
      <c r="M21" s="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</row>
    <row r="22" s="1" customFormat="1" ht="28" customHeight="1" spans="1:255">
      <c r="A22" s="24">
        <v>8</v>
      </c>
      <c r="B22" s="24"/>
      <c r="C22" s="29"/>
      <c r="D22" s="33"/>
      <c r="E22" s="27">
        <v>1.52</v>
      </c>
      <c r="F22" s="27">
        <v>50</v>
      </c>
      <c r="G22" s="28">
        <v>120</v>
      </c>
      <c r="H22" s="28" t="s">
        <v>23</v>
      </c>
      <c r="I22" s="28">
        <v>120</v>
      </c>
      <c r="J22" s="57">
        <f t="shared" si="0"/>
        <v>4.9128768</v>
      </c>
      <c r="K22" s="58">
        <f>0.322*E22*F22*G22</f>
        <v>2936.64</v>
      </c>
      <c r="L22" s="59">
        <v>2925</v>
      </c>
      <c r="M22" s="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</row>
    <row r="23" s="1" customFormat="1" ht="42" customHeight="1" spans="1:255">
      <c r="A23" s="24">
        <v>9</v>
      </c>
      <c r="B23" s="24"/>
      <c r="C23" s="29"/>
      <c r="D23" s="26" t="s">
        <v>27</v>
      </c>
      <c r="E23" s="27">
        <v>1.22</v>
      </c>
      <c r="F23" s="27">
        <v>50</v>
      </c>
      <c r="G23" s="28">
        <v>6</v>
      </c>
      <c r="H23" s="28" t="s">
        <v>23</v>
      </c>
      <c r="I23" s="28">
        <v>6</v>
      </c>
      <c r="J23" s="57">
        <f>0.18*0.18*1.295*G23</f>
        <v>0.251748</v>
      </c>
      <c r="K23" s="58">
        <v>110.7</v>
      </c>
      <c r="L23" s="59">
        <v>108.2</v>
      </c>
      <c r="M23" s="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</row>
    <row r="24" s="1" customFormat="1" ht="63" customHeight="1" spans="1:255">
      <c r="A24" s="24">
        <v>10</v>
      </c>
      <c r="B24" s="34" t="s">
        <v>28</v>
      </c>
      <c r="C24" s="24">
        <v>39211290</v>
      </c>
      <c r="D24" s="26" t="s">
        <v>29</v>
      </c>
      <c r="E24" s="27">
        <v>1.22</v>
      </c>
      <c r="F24" s="35">
        <v>2.44</v>
      </c>
      <c r="G24" s="28">
        <v>1093</v>
      </c>
      <c r="H24" s="28" t="s">
        <v>30</v>
      </c>
      <c r="I24" s="28">
        <v>92</v>
      </c>
      <c r="J24" s="57">
        <v>16.304</v>
      </c>
      <c r="K24" s="58">
        <v>7023.02</v>
      </c>
      <c r="L24" s="59">
        <v>7015.6</v>
      </c>
      <c r="M24" s="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</row>
    <row r="25" s="1" customFormat="1" ht="63" customHeight="1" spans="1:255">
      <c r="A25" s="24">
        <v>11</v>
      </c>
      <c r="B25" s="54"/>
      <c r="C25" s="37"/>
      <c r="D25" s="26" t="s">
        <v>31</v>
      </c>
      <c r="E25" s="27">
        <v>1.22</v>
      </c>
      <c r="F25" s="35">
        <v>2.44</v>
      </c>
      <c r="G25" s="28">
        <v>300</v>
      </c>
      <c r="H25" s="28" t="s">
        <v>30</v>
      </c>
      <c r="I25" s="28">
        <v>25</v>
      </c>
      <c r="J25" s="57">
        <v>4.4652</v>
      </c>
      <c r="K25" s="58">
        <v>1384.21</v>
      </c>
      <c r="L25" s="59">
        <v>1380.2</v>
      </c>
      <c r="M25" s="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</row>
    <row r="26" s="1" customFormat="1" ht="36" customHeight="1" spans="1:255">
      <c r="A26" s="24">
        <v>12</v>
      </c>
      <c r="B26" s="34" t="s">
        <v>32</v>
      </c>
      <c r="C26" s="25">
        <v>39199090</v>
      </c>
      <c r="D26" s="38" t="s">
        <v>33</v>
      </c>
      <c r="E26" s="27">
        <v>1.22</v>
      </c>
      <c r="F26" s="27">
        <v>50</v>
      </c>
      <c r="G26" s="27">
        <v>15</v>
      </c>
      <c r="H26" s="27" t="s">
        <v>34</v>
      </c>
      <c r="I26" s="27">
        <v>15</v>
      </c>
      <c r="J26" s="57">
        <f t="shared" si="0"/>
        <v>0.4960116</v>
      </c>
      <c r="K26" s="58">
        <f>0.28*E26*F26*G26</f>
        <v>256.2</v>
      </c>
      <c r="L26" s="59">
        <v>250</v>
      </c>
      <c r="M26" s="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</row>
    <row r="27" s="1" customFormat="1" ht="45" customHeight="1" spans="1:255">
      <c r="A27" s="24">
        <v>13</v>
      </c>
      <c r="B27" s="39" t="s">
        <v>35</v>
      </c>
      <c r="C27" s="25">
        <v>39206200</v>
      </c>
      <c r="D27" s="40" t="s">
        <v>36</v>
      </c>
      <c r="E27" s="27">
        <v>1.27</v>
      </c>
      <c r="F27" s="27">
        <v>30</v>
      </c>
      <c r="G27" s="27">
        <v>10</v>
      </c>
      <c r="H27" s="27" t="s">
        <v>34</v>
      </c>
      <c r="I27" s="27">
        <v>10</v>
      </c>
      <c r="J27" s="57">
        <f>0.155*0.155*E27*G27*0.96</f>
        <v>0.2929128</v>
      </c>
      <c r="K27" s="58">
        <f>0.28*E27*F27*G27</f>
        <v>106.68</v>
      </c>
      <c r="L27" s="59">
        <v>105.5</v>
      </c>
      <c r="M27" s="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</row>
    <row r="28" s="1" customFormat="1" ht="45" customHeight="1" spans="1:255">
      <c r="A28" s="24">
        <v>14</v>
      </c>
      <c r="B28" s="36"/>
      <c r="C28" s="41"/>
      <c r="D28" s="38"/>
      <c r="E28" s="27">
        <v>1.52</v>
      </c>
      <c r="F28" s="27">
        <v>30</v>
      </c>
      <c r="G28" s="27">
        <v>20</v>
      </c>
      <c r="H28" s="27" t="s">
        <v>34</v>
      </c>
      <c r="I28" s="27">
        <v>20</v>
      </c>
      <c r="J28" s="57">
        <f>0.155*0.155*E28*G28*0.96</f>
        <v>0.7011456</v>
      </c>
      <c r="K28" s="58">
        <f>0.33*E28*F28*G28</f>
        <v>300.96</v>
      </c>
      <c r="L28" s="59">
        <v>298.2</v>
      </c>
      <c r="M28" s="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</row>
    <row r="29" s="1" customFormat="1" ht="47" customHeight="1" spans="1:255">
      <c r="A29" s="24">
        <v>15</v>
      </c>
      <c r="B29" s="24" t="s">
        <v>37</v>
      </c>
      <c r="C29" s="24">
        <v>94032000</v>
      </c>
      <c r="D29" s="40" t="s">
        <v>38</v>
      </c>
      <c r="E29" s="27">
        <v>0.85</v>
      </c>
      <c r="F29" s="35">
        <v>2</v>
      </c>
      <c r="G29" s="27">
        <v>150</v>
      </c>
      <c r="H29" s="27" t="s">
        <v>30</v>
      </c>
      <c r="I29" s="28">
        <f>G29/6</f>
        <v>25</v>
      </c>
      <c r="J29" s="57">
        <v>1.5</v>
      </c>
      <c r="K29" s="58">
        <f>2.4*G29</f>
        <v>360</v>
      </c>
      <c r="L29" s="59">
        <v>350</v>
      </c>
      <c r="M29" s="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</row>
    <row r="30" s="1" customFormat="1" ht="47" customHeight="1" spans="1:255">
      <c r="A30" s="24">
        <v>16</v>
      </c>
      <c r="B30" s="37"/>
      <c r="C30" s="37"/>
      <c r="D30" s="38"/>
      <c r="E30" s="27">
        <v>1</v>
      </c>
      <c r="F30" s="35">
        <v>2</v>
      </c>
      <c r="G30" s="27">
        <v>102</v>
      </c>
      <c r="H30" s="27" t="s">
        <v>30</v>
      </c>
      <c r="I30" s="28">
        <f>G30/6</f>
        <v>17</v>
      </c>
      <c r="J30" s="57">
        <v>1.25</v>
      </c>
      <c r="K30" s="58">
        <f>2.6*G30</f>
        <v>265.2</v>
      </c>
      <c r="L30" s="59">
        <v>260</v>
      </c>
      <c r="M30" s="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</row>
    <row r="31" s="1" customFormat="1" ht="37" customHeight="1" spans="1:255">
      <c r="A31" s="24">
        <v>17</v>
      </c>
      <c r="B31" s="29" t="s">
        <v>21</v>
      </c>
      <c r="C31" s="29">
        <v>39199090</v>
      </c>
      <c r="D31" s="26" t="s">
        <v>39</v>
      </c>
      <c r="E31" s="27">
        <v>1.22</v>
      </c>
      <c r="F31" s="27">
        <v>50</v>
      </c>
      <c r="G31" s="27">
        <v>5</v>
      </c>
      <c r="H31" s="27" t="s">
        <v>34</v>
      </c>
      <c r="I31" s="27">
        <v>5</v>
      </c>
      <c r="J31" s="57">
        <v>0.23</v>
      </c>
      <c r="K31" s="58">
        <f>18.45*G31</f>
        <v>92.25</v>
      </c>
      <c r="L31" s="59">
        <v>92</v>
      </c>
      <c r="M31" s="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</row>
    <row r="32" s="1" customFormat="1" ht="37" customHeight="1" spans="1:255">
      <c r="A32" s="24">
        <v>18</v>
      </c>
      <c r="B32" s="29"/>
      <c r="C32" s="29"/>
      <c r="D32" s="26" t="s">
        <v>40</v>
      </c>
      <c r="E32" s="27">
        <v>1.22</v>
      </c>
      <c r="F32" s="27">
        <v>50</v>
      </c>
      <c r="G32" s="27">
        <v>2</v>
      </c>
      <c r="H32" s="27" t="s">
        <v>34</v>
      </c>
      <c r="I32" s="27">
        <v>2</v>
      </c>
      <c r="J32" s="57">
        <f>0.18*0.18*1.295*G32</f>
        <v>0.083916</v>
      </c>
      <c r="K32" s="58">
        <f>18.45*G32</f>
        <v>36.9</v>
      </c>
      <c r="L32" s="59">
        <v>36</v>
      </c>
      <c r="M32" s="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</row>
    <row r="33" s="1" customFormat="1" ht="37" customHeight="1" spans="1:255">
      <c r="A33" s="24">
        <v>19</v>
      </c>
      <c r="B33" s="41"/>
      <c r="C33" s="41"/>
      <c r="D33" s="26" t="s">
        <v>41</v>
      </c>
      <c r="E33" s="27">
        <v>1.27</v>
      </c>
      <c r="F33" s="35">
        <v>50</v>
      </c>
      <c r="G33" s="27">
        <v>10</v>
      </c>
      <c r="H33" s="27" t="s">
        <v>34</v>
      </c>
      <c r="I33" s="27">
        <v>10</v>
      </c>
      <c r="J33" s="57">
        <v>0.35</v>
      </c>
      <c r="K33" s="58">
        <v>205.5</v>
      </c>
      <c r="L33" s="60">
        <v>205</v>
      </c>
      <c r="M33" s="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</row>
    <row r="34" ht="24" customHeight="1" spans="1:13">
      <c r="A34" s="42" t="s">
        <v>42</v>
      </c>
      <c r="B34" s="43"/>
      <c r="C34" s="43"/>
      <c r="D34" s="43"/>
      <c r="E34" s="43"/>
      <c r="F34" s="43"/>
      <c r="G34" s="24">
        <f>SUM(G15:G33)</f>
        <v>2485</v>
      </c>
      <c r="H34" s="24"/>
      <c r="I34" s="24">
        <f>SUM(I15:I33)</f>
        <v>999</v>
      </c>
      <c r="J34" s="52">
        <f>SUM(J15:J33)</f>
        <v>53.99605424</v>
      </c>
      <c r="K34" s="52">
        <f>SUM(K15:K33)</f>
        <v>26429.999</v>
      </c>
      <c r="L34" s="52">
        <f>SUM(L15:L33)</f>
        <v>26274.1</v>
      </c>
      <c r="M34"/>
    </row>
  </sheetData>
  <mergeCells count="34">
    <mergeCell ref="A2:L2"/>
    <mergeCell ref="A3:L3"/>
    <mergeCell ref="A4:L4"/>
    <mergeCell ref="A7:D7"/>
    <mergeCell ref="J7:L7"/>
    <mergeCell ref="I10:L10"/>
    <mergeCell ref="I11:L11"/>
    <mergeCell ref="E13:F13"/>
    <mergeCell ref="A34:F34"/>
    <mergeCell ref="A13:A14"/>
    <mergeCell ref="B13:B14"/>
    <mergeCell ref="B15:B23"/>
    <mergeCell ref="B24:B25"/>
    <mergeCell ref="B27:B28"/>
    <mergeCell ref="B29:B30"/>
    <mergeCell ref="B31:B33"/>
    <mergeCell ref="C13:C14"/>
    <mergeCell ref="C15:C23"/>
    <mergeCell ref="C24:C25"/>
    <mergeCell ref="C27:C28"/>
    <mergeCell ref="C29:C30"/>
    <mergeCell ref="C31:C33"/>
    <mergeCell ref="D13:D14"/>
    <mergeCell ref="D17:D18"/>
    <mergeCell ref="D19:D22"/>
    <mergeCell ref="D27:D28"/>
    <mergeCell ref="D29:D30"/>
    <mergeCell ref="G13:G14"/>
    <mergeCell ref="H13:H14"/>
    <mergeCell ref="I13:I14"/>
    <mergeCell ref="J13:J14"/>
    <mergeCell ref="K13:K14"/>
    <mergeCell ref="L13:L14"/>
    <mergeCell ref="A9:E11"/>
  </mergeCells>
  <pageMargins left="0.75" right="0.75" top="1" bottom="1" header="0.5" footer="0.5"/>
  <pageSetup paperSize="9" scale="46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T35"/>
  <sheetViews>
    <sheetView tabSelected="1" view="pageBreakPreview" zoomScaleNormal="100" topLeftCell="A24" workbookViewId="0">
      <selection activeCell="K35" sqref="K35"/>
    </sheetView>
  </sheetViews>
  <sheetFormatPr defaultColWidth="9" defaultRowHeight="14.4"/>
  <cols>
    <col min="1" max="1" width="7.90740740740741" style="2" customWidth="1"/>
    <col min="2" max="2" width="21.2222222222222" style="3" customWidth="1"/>
    <col min="3" max="3" width="14.8888888888889" style="2" customWidth="1"/>
    <col min="4" max="4" width="22.5" style="2" customWidth="1"/>
    <col min="5" max="5" width="11" style="2" customWidth="1"/>
    <col min="6" max="6" width="10.25" style="2" customWidth="1"/>
    <col min="7" max="7" width="9.68518518518519" style="2" customWidth="1"/>
    <col min="8" max="8" width="9" style="2" customWidth="1"/>
    <col min="9" max="9" width="9.40740740740741" style="2" customWidth="1"/>
    <col min="10" max="10" width="12.25" style="2" customWidth="1"/>
    <col min="11" max="11" width="17" style="2" customWidth="1"/>
    <col min="12" max="12" width="14.5925925925926" style="2" customWidth="1"/>
    <col min="13" max="13" width="2.31481481481481" style="2" customWidth="1"/>
    <col min="14" max="14" width="7.25" style="2" customWidth="1"/>
    <col min="15" max="254" width="9" style="2" customWidth="1"/>
    <col min="255" max="16384" width="9" style="1"/>
  </cols>
  <sheetData>
    <row r="1" ht="6" customHeight="1"/>
    <row r="2" s="1" customFormat="1" ht="27.95" customHeight="1" spans="1:254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</row>
    <row r="3" s="1" customFormat="1" ht="18" customHeight="1" spans="1:254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</row>
    <row r="4" s="1" customFormat="1" ht="42" customHeight="1" spans="1:254">
      <c r="A4" s="6" t="s">
        <v>43</v>
      </c>
      <c r="B4" s="6"/>
      <c r="C4" s="6"/>
      <c r="D4" s="6"/>
      <c r="E4" s="6"/>
      <c r="F4" s="6"/>
      <c r="G4" s="6"/>
      <c r="H4" s="6"/>
      <c r="I4" s="6"/>
      <c r="J4" s="6"/>
      <c r="K4" s="6"/>
      <c r="L4" s="46"/>
      <c r="M4" s="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</row>
    <row r="5" s="1" customFormat="1" ht="18" customHeight="1" spans="1:25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</row>
    <row r="6" s="1" customFormat="1" spans="1:254">
      <c r="A6" s="8"/>
      <c r="B6" s="9"/>
      <c r="C6" s="8"/>
      <c r="D6" s="8"/>
      <c r="E6" s="8"/>
      <c r="F6" s="8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</row>
    <row r="7" s="1" customFormat="1" ht="21" customHeight="1" spans="1:254">
      <c r="A7" s="10" t="s">
        <v>3</v>
      </c>
      <c r="B7" s="11"/>
      <c r="C7" s="10"/>
      <c r="D7" s="10"/>
      <c r="E7" s="12"/>
      <c r="F7" s="12"/>
      <c r="G7" s="13"/>
      <c r="H7" s="13"/>
      <c r="I7" s="47"/>
      <c r="J7" s="47"/>
      <c r="K7" s="47"/>
      <c r="L7" s="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</row>
    <row r="8" s="1" customFormat="1" ht="21" customHeight="1" spans="1:254">
      <c r="A8" s="14" t="s">
        <v>4</v>
      </c>
      <c r="B8" s="11"/>
      <c r="C8" s="14"/>
      <c r="D8" s="12"/>
      <c r="E8" s="12"/>
      <c r="F8" s="12"/>
      <c r="G8" s="13"/>
      <c r="H8" s="13"/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</row>
    <row r="9" s="1" customFormat="1" ht="18" customHeight="1" spans="1:254">
      <c r="A9" s="15" t="s">
        <v>5</v>
      </c>
      <c r="B9" s="16"/>
      <c r="C9" s="15"/>
      <c r="D9" s="15"/>
      <c r="E9" s="15"/>
      <c r="F9" s="12"/>
      <c r="G9" s="13"/>
      <c r="H9" s="13"/>
      <c r="I9" s="12"/>
      <c r="J9" s="12"/>
      <c r="K9" s="12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</row>
    <row r="10" s="1" customFormat="1" ht="18" customHeight="1" spans="1:254">
      <c r="A10" s="15"/>
      <c r="B10" s="16"/>
      <c r="C10" s="15"/>
      <c r="D10" s="15"/>
      <c r="E10" s="15"/>
      <c r="F10" s="12"/>
      <c r="G10" s="13"/>
      <c r="H10" s="13"/>
      <c r="I10" s="48"/>
      <c r="J10" s="48"/>
      <c r="K10" s="48"/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</row>
    <row r="11" s="1" customFormat="1" ht="18" customHeight="1" spans="1:254">
      <c r="A11" s="15"/>
      <c r="B11" s="16"/>
      <c r="C11" s="15"/>
      <c r="D11" s="15"/>
      <c r="E11" s="15"/>
      <c r="F11" s="12"/>
      <c r="G11" s="13"/>
      <c r="H11" s="13"/>
      <c r="I11" s="48" t="s">
        <v>6</v>
      </c>
      <c r="J11" s="48"/>
      <c r="K11" s="48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</row>
    <row r="12" s="1" customFormat="1" ht="18" customHeight="1" spans="1:254">
      <c r="A12" s="13"/>
      <c r="B12" s="5"/>
      <c r="C12" s="13"/>
      <c r="D12" s="13"/>
      <c r="E12" s="13"/>
      <c r="F12" s="13"/>
      <c r="G12" s="13"/>
      <c r="H12" s="13"/>
      <c r="I12" s="48" t="s">
        <v>7</v>
      </c>
      <c r="J12" s="48"/>
      <c r="K12" s="4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</row>
    <row r="13" s="1" customFormat="1" ht="21" customHeight="1" spans="1:254">
      <c r="A13" s="17" t="s">
        <v>8</v>
      </c>
      <c r="B13" s="18" t="s">
        <v>9</v>
      </c>
      <c r="C13" s="18" t="s">
        <v>10</v>
      </c>
      <c r="D13" s="19" t="s">
        <v>11</v>
      </c>
      <c r="E13" s="20" t="s">
        <v>12</v>
      </c>
      <c r="F13" s="21"/>
      <c r="G13" s="17" t="s">
        <v>13</v>
      </c>
      <c r="H13" s="17" t="s">
        <v>14</v>
      </c>
      <c r="I13" s="17" t="s">
        <v>44</v>
      </c>
      <c r="J13" s="17"/>
      <c r="K13" s="17" t="s">
        <v>45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</row>
    <row r="14" s="1" customFormat="1" ht="21" customHeight="1" spans="1:254">
      <c r="A14" s="17"/>
      <c r="B14" s="22"/>
      <c r="C14" s="22"/>
      <c r="D14" s="23"/>
      <c r="E14" s="17" t="s">
        <v>19</v>
      </c>
      <c r="F14" s="17" t="s">
        <v>20</v>
      </c>
      <c r="G14" s="17"/>
      <c r="H14" s="17"/>
      <c r="I14" s="17" t="s">
        <v>46</v>
      </c>
      <c r="J14" s="17" t="s">
        <v>47</v>
      </c>
      <c r="K14" s="17" t="s">
        <v>48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</row>
    <row r="15" s="1" customFormat="1" ht="29" customHeight="1" spans="1:254">
      <c r="A15" s="24">
        <v>1</v>
      </c>
      <c r="B15" s="24" t="s">
        <v>21</v>
      </c>
      <c r="C15" s="25">
        <v>39199090</v>
      </c>
      <c r="D15" s="26" t="s">
        <v>22</v>
      </c>
      <c r="E15" s="27">
        <v>1.27</v>
      </c>
      <c r="F15" s="27">
        <v>50</v>
      </c>
      <c r="G15" s="28">
        <v>60</v>
      </c>
      <c r="H15" s="28" t="s">
        <v>23</v>
      </c>
      <c r="I15" s="49">
        <v>0.53</v>
      </c>
      <c r="J15" s="49">
        <f>I15*E15*F15</f>
        <v>33.655</v>
      </c>
      <c r="K15" s="49">
        <f>J15*G15</f>
        <v>2019.3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</row>
    <row r="16" s="1" customFormat="1" ht="29" customHeight="1" spans="1:254">
      <c r="A16" s="24">
        <v>2</v>
      </c>
      <c r="B16" s="24"/>
      <c r="C16" s="29"/>
      <c r="D16" s="26" t="s">
        <v>24</v>
      </c>
      <c r="E16" s="30">
        <v>1.22</v>
      </c>
      <c r="F16" s="27">
        <v>50</v>
      </c>
      <c r="G16" s="28">
        <v>85</v>
      </c>
      <c r="H16" s="28" t="s">
        <v>23</v>
      </c>
      <c r="I16" s="49">
        <v>0.654</v>
      </c>
      <c r="J16" s="49">
        <f t="shared" ref="J16:J23" si="0">I16*E16*F16</f>
        <v>39.894</v>
      </c>
      <c r="K16" s="49">
        <f t="shared" ref="K16:K33" si="1">J16*G16</f>
        <v>3390.99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</row>
    <row r="17" s="1" customFormat="1" ht="48" customHeight="1" spans="1:254">
      <c r="A17" s="24">
        <v>3</v>
      </c>
      <c r="B17" s="24"/>
      <c r="C17" s="29"/>
      <c r="D17" s="31" t="s">
        <v>25</v>
      </c>
      <c r="E17" s="30">
        <v>1.07</v>
      </c>
      <c r="F17" s="27">
        <v>50</v>
      </c>
      <c r="G17" s="28">
        <v>59</v>
      </c>
      <c r="H17" s="28" t="s">
        <v>23</v>
      </c>
      <c r="I17" s="49">
        <v>0.35</v>
      </c>
      <c r="J17" s="49">
        <f t="shared" si="0"/>
        <v>18.725</v>
      </c>
      <c r="K17" s="49">
        <f t="shared" si="1"/>
        <v>1104.775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</row>
    <row r="18" s="1" customFormat="1" ht="48" customHeight="1" spans="1:254">
      <c r="A18" s="24">
        <v>4</v>
      </c>
      <c r="B18" s="24"/>
      <c r="C18" s="29"/>
      <c r="D18" s="32"/>
      <c r="E18" s="30">
        <v>1.27</v>
      </c>
      <c r="F18" s="27">
        <v>50</v>
      </c>
      <c r="G18" s="28">
        <v>90</v>
      </c>
      <c r="H18" s="28" t="s">
        <v>23</v>
      </c>
      <c r="I18" s="49">
        <v>0.35</v>
      </c>
      <c r="J18" s="49">
        <f t="shared" si="0"/>
        <v>22.225</v>
      </c>
      <c r="K18" s="49">
        <f t="shared" si="1"/>
        <v>2000.25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</row>
    <row r="19" s="1" customFormat="1" ht="29" customHeight="1" spans="1:254">
      <c r="A19" s="24">
        <v>5</v>
      </c>
      <c r="B19" s="24"/>
      <c r="C19" s="29"/>
      <c r="D19" s="31" t="s">
        <v>26</v>
      </c>
      <c r="E19" s="27">
        <v>1.07</v>
      </c>
      <c r="F19" s="27">
        <v>50</v>
      </c>
      <c r="G19" s="28">
        <v>59</v>
      </c>
      <c r="H19" s="28" t="s">
        <v>23</v>
      </c>
      <c r="I19" s="49">
        <v>0.35</v>
      </c>
      <c r="J19" s="49">
        <f t="shared" si="0"/>
        <v>18.725</v>
      </c>
      <c r="K19" s="49">
        <f t="shared" si="1"/>
        <v>1104.775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</row>
    <row r="20" s="1" customFormat="1" ht="29" customHeight="1" spans="1:254">
      <c r="A20" s="24">
        <v>6</v>
      </c>
      <c r="B20" s="24"/>
      <c r="C20" s="29"/>
      <c r="D20" s="32"/>
      <c r="E20" s="27">
        <v>1.27</v>
      </c>
      <c r="F20" s="27">
        <v>50</v>
      </c>
      <c r="G20" s="28">
        <v>153</v>
      </c>
      <c r="H20" s="28" t="s">
        <v>23</v>
      </c>
      <c r="I20" s="49">
        <v>0.35</v>
      </c>
      <c r="J20" s="49">
        <f t="shared" si="0"/>
        <v>22.225</v>
      </c>
      <c r="K20" s="49">
        <f t="shared" si="1"/>
        <v>3400.425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</row>
    <row r="21" s="1" customFormat="1" ht="29" customHeight="1" spans="1:254">
      <c r="A21" s="24">
        <v>7</v>
      </c>
      <c r="B21" s="24"/>
      <c r="C21" s="29"/>
      <c r="D21" s="32"/>
      <c r="E21" s="27">
        <v>1.37</v>
      </c>
      <c r="F21" s="27">
        <v>50</v>
      </c>
      <c r="G21" s="28">
        <v>146</v>
      </c>
      <c r="H21" s="28" t="s">
        <v>23</v>
      </c>
      <c r="I21" s="49">
        <v>0.35</v>
      </c>
      <c r="J21" s="49">
        <f t="shared" si="0"/>
        <v>23.975</v>
      </c>
      <c r="K21" s="49">
        <f t="shared" si="1"/>
        <v>3500.35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</row>
    <row r="22" s="1" customFormat="1" ht="29" customHeight="1" spans="1:254">
      <c r="A22" s="24">
        <v>8</v>
      </c>
      <c r="B22" s="24"/>
      <c r="C22" s="29"/>
      <c r="D22" s="33"/>
      <c r="E22" s="27">
        <v>1.52</v>
      </c>
      <c r="F22" s="27">
        <v>50</v>
      </c>
      <c r="G22" s="28">
        <v>120</v>
      </c>
      <c r="H22" s="28" t="s">
        <v>23</v>
      </c>
      <c r="I22" s="49">
        <v>0.35</v>
      </c>
      <c r="J22" s="49">
        <f t="shared" si="0"/>
        <v>26.6</v>
      </c>
      <c r="K22" s="49">
        <f t="shared" si="1"/>
        <v>3192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</row>
    <row r="23" s="1" customFormat="1" ht="29" customHeight="1" spans="1:254">
      <c r="A23" s="24">
        <v>9</v>
      </c>
      <c r="B23" s="24"/>
      <c r="C23" s="29"/>
      <c r="D23" s="26" t="s">
        <v>27</v>
      </c>
      <c r="E23" s="27">
        <v>1.22</v>
      </c>
      <c r="F23" s="27">
        <v>50</v>
      </c>
      <c r="G23" s="28">
        <v>6</v>
      </c>
      <c r="H23" s="28" t="s">
        <v>23</v>
      </c>
      <c r="I23" s="49">
        <v>0.7</v>
      </c>
      <c r="J23" s="49">
        <f t="shared" si="0"/>
        <v>42.7</v>
      </c>
      <c r="K23" s="49">
        <f t="shared" si="1"/>
        <v>256.2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</row>
    <row r="24" s="1" customFormat="1" ht="84" customHeight="1" spans="1:254">
      <c r="A24" s="24">
        <v>10</v>
      </c>
      <c r="B24" s="34" t="s">
        <v>28</v>
      </c>
      <c r="C24" s="24">
        <v>39211290</v>
      </c>
      <c r="D24" s="26" t="s">
        <v>29</v>
      </c>
      <c r="E24" s="27">
        <v>1.22</v>
      </c>
      <c r="F24" s="35">
        <v>2.44</v>
      </c>
      <c r="G24" s="28">
        <v>1093</v>
      </c>
      <c r="H24" s="28" t="s">
        <v>30</v>
      </c>
      <c r="I24" s="49" t="s">
        <v>49</v>
      </c>
      <c r="J24" s="49">
        <v>2.7</v>
      </c>
      <c r="K24" s="49">
        <f t="shared" si="1"/>
        <v>2951.1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</row>
    <row r="25" s="1" customFormat="1" ht="63" customHeight="1" spans="1:254">
      <c r="A25" s="24">
        <v>11</v>
      </c>
      <c r="B25" s="36"/>
      <c r="C25" s="37"/>
      <c r="D25" s="26" t="s">
        <v>31</v>
      </c>
      <c r="E25" s="27">
        <v>1.22</v>
      </c>
      <c r="F25" s="35">
        <v>2.44</v>
      </c>
      <c r="G25" s="28">
        <v>300</v>
      </c>
      <c r="H25" s="28" t="s">
        <v>30</v>
      </c>
      <c r="I25" s="49" t="s">
        <v>49</v>
      </c>
      <c r="J25" s="49">
        <v>5.25</v>
      </c>
      <c r="K25" s="49">
        <f t="shared" si="1"/>
        <v>1575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</row>
    <row r="26" s="1" customFormat="1" ht="63" customHeight="1" spans="1:254">
      <c r="A26" s="24">
        <v>12</v>
      </c>
      <c r="B26" s="34" t="s">
        <v>32</v>
      </c>
      <c r="C26" s="25">
        <v>39199090</v>
      </c>
      <c r="D26" s="38" t="s">
        <v>33</v>
      </c>
      <c r="E26" s="27">
        <v>1.22</v>
      </c>
      <c r="F26" s="27">
        <v>50</v>
      </c>
      <c r="G26" s="27">
        <v>15</v>
      </c>
      <c r="H26" s="27" t="s">
        <v>34</v>
      </c>
      <c r="I26" s="49">
        <v>0.48</v>
      </c>
      <c r="J26" s="49">
        <f>I26*E26*F26</f>
        <v>29.28</v>
      </c>
      <c r="K26" s="49">
        <f t="shared" si="1"/>
        <v>439.2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</row>
    <row r="27" s="1" customFormat="1" ht="42" customHeight="1" spans="1:254">
      <c r="A27" s="24">
        <v>13</v>
      </c>
      <c r="B27" s="39" t="s">
        <v>35</v>
      </c>
      <c r="C27" s="25">
        <v>39206200</v>
      </c>
      <c r="D27" s="40" t="s">
        <v>36</v>
      </c>
      <c r="E27" s="27">
        <v>1.27</v>
      </c>
      <c r="F27" s="27">
        <v>30</v>
      </c>
      <c r="G27" s="27">
        <v>10</v>
      </c>
      <c r="H27" s="27" t="s">
        <v>34</v>
      </c>
      <c r="I27" s="49">
        <v>0.75</v>
      </c>
      <c r="J27" s="49">
        <f t="shared" ref="J27:J33" si="2">I27*E27*F27</f>
        <v>28.575</v>
      </c>
      <c r="K27" s="49">
        <f t="shared" si="1"/>
        <v>285.75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</row>
    <row r="28" s="1" customFormat="1" ht="42" customHeight="1" spans="1:254">
      <c r="A28" s="24">
        <v>14</v>
      </c>
      <c r="B28" s="36"/>
      <c r="C28" s="41"/>
      <c r="D28" s="38"/>
      <c r="E28" s="27">
        <v>1.52</v>
      </c>
      <c r="F28" s="27">
        <v>30</v>
      </c>
      <c r="G28" s="27">
        <v>20</v>
      </c>
      <c r="H28" s="27" t="s">
        <v>34</v>
      </c>
      <c r="I28" s="49">
        <v>0.8</v>
      </c>
      <c r="J28" s="49">
        <f t="shared" si="2"/>
        <v>36.48</v>
      </c>
      <c r="K28" s="49">
        <f t="shared" si="1"/>
        <v>729.6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</row>
    <row r="29" s="1" customFormat="1" ht="41" customHeight="1" spans="1:254">
      <c r="A29" s="24">
        <v>15</v>
      </c>
      <c r="B29" s="24" t="s">
        <v>37</v>
      </c>
      <c r="C29" s="24">
        <v>94032000</v>
      </c>
      <c r="D29" s="40" t="s">
        <v>38</v>
      </c>
      <c r="E29" s="27">
        <v>0.85</v>
      </c>
      <c r="F29" s="35">
        <v>2</v>
      </c>
      <c r="G29" s="27">
        <v>150</v>
      </c>
      <c r="H29" s="27" t="s">
        <v>30</v>
      </c>
      <c r="I29" s="49" t="s">
        <v>49</v>
      </c>
      <c r="J29" s="49">
        <v>3</v>
      </c>
      <c r="K29" s="49">
        <f t="shared" si="1"/>
        <v>450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</row>
    <row r="30" s="1" customFormat="1" ht="41" customHeight="1" spans="1:254">
      <c r="A30" s="24">
        <v>16</v>
      </c>
      <c r="B30" s="24"/>
      <c r="C30" s="37"/>
      <c r="D30" s="38"/>
      <c r="E30" s="27">
        <v>1</v>
      </c>
      <c r="F30" s="35">
        <v>2</v>
      </c>
      <c r="G30" s="27">
        <v>102</v>
      </c>
      <c r="H30" s="27" t="s">
        <v>30</v>
      </c>
      <c r="I30" s="49" t="s">
        <v>49</v>
      </c>
      <c r="J30" s="49">
        <v>3.4</v>
      </c>
      <c r="K30" s="49">
        <f t="shared" si="1"/>
        <v>346.8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</row>
    <row r="31" s="1" customFormat="1" ht="41" customHeight="1" spans="1:254">
      <c r="A31" s="24">
        <v>17</v>
      </c>
      <c r="B31" s="29" t="s">
        <v>21</v>
      </c>
      <c r="C31" s="29">
        <v>39199090</v>
      </c>
      <c r="D31" s="26" t="s">
        <v>50</v>
      </c>
      <c r="E31" s="27">
        <v>1.22</v>
      </c>
      <c r="F31" s="27">
        <v>50</v>
      </c>
      <c r="G31" s="27">
        <v>5</v>
      </c>
      <c r="H31" s="27" t="s">
        <v>34</v>
      </c>
      <c r="I31" s="50">
        <v>0.7</v>
      </c>
      <c r="J31" s="49">
        <f t="shared" si="2"/>
        <v>42.7</v>
      </c>
      <c r="K31" s="49">
        <f t="shared" si="1"/>
        <v>213.5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</row>
    <row r="32" s="1" customFormat="1" ht="41" customHeight="1" spans="1:254">
      <c r="A32" s="24">
        <v>18</v>
      </c>
      <c r="B32" s="29"/>
      <c r="C32" s="29"/>
      <c r="D32" s="26" t="s">
        <v>40</v>
      </c>
      <c r="E32" s="27">
        <v>1.22</v>
      </c>
      <c r="F32" s="27">
        <v>50</v>
      </c>
      <c r="G32" s="27">
        <v>2</v>
      </c>
      <c r="H32" s="27" t="s">
        <v>34</v>
      </c>
      <c r="I32" s="50">
        <v>0.7</v>
      </c>
      <c r="J32" s="49">
        <f t="shared" si="2"/>
        <v>42.7</v>
      </c>
      <c r="K32" s="49">
        <f t="shared" si="1"/>
        <v>85.4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</row>
    <row r="33" s="1" customFormat="1" ht="41" customHeight="1" spans="1:254">
      <c r="A33" s="24">
        <v>19</v>
      </c>
      <c r="B33" s="41"/>
      <c r="C33" s="41"/>
      <c r="D33" s="26" t="s">
        <v>41</v>
      </c>
      <c r="E33" s="27">
        <v>1.27</v>
      </c>
      <c r="F33" s="35">
        <v>50</v>
      </c>
      <c r="G33" s="27">
        <v>10</v>
      </c>
      <c r="H33" s="27" t="s">
        <v>34</v>
      </c>
      <c r="I33" s="51">
        <v>0.2798</v>
      </c>
      <c r="J33" s="49">
        <f t="shared" si="2"/>
        <v>17.7673</v>
      </c>
      <c r="K33" s="49">
        <f t="shared" si="1"/>
        <v>177.673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</row>
    <row r="34" s="1" customFormat="1" ht="26.1" customHeight="1" spans="1:254">
      <c r="A34" s="42" t="s">
        <v>42</v>
      </c>
      <c r="B34" s="43"/>
      <c r="C34" s="43"/>
      <c r="D34" s="43"/>
      <c r="E34" s="43"/>
      <c r="F34" s="43"/>
      <c r="G34" s="24">
        <f>SUM(G15:G33)</f>
        <v>2485</v>
      </c>
      <c r="H34" s="24"/>
      <c r="I34" s="52"/>
      <c r="J34" s="52"/>
      <c r="K34" s="53">
        <f>SUM(K15:K33)</f>
        <v>27223.088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</row>
    <row r="35" s="1" customFormat="1" ht="17.1" customHeight="1" spans="1:254">
      <c r="A35" s="44"/>
      <c r="B35" s="45"/>
      <c r="C35" s="44"/>
      <c r="D35" s="44"/>
      <c r="E35" s="44"/>
      <c r="F35" s="8"/>
      <c r="G35" s="8"/>
      <c r="H35" s="2"/>
      <c r="I35" s="8"/>
      <c r="J35" s="8"/>
      <c r="K35" s="8"/>
      <c r="L35" s="8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</row>
  </sheetData>
  <mergeCells count="32">
    <mergeCell ref="A2:K2"/>
    <mergeCell ref="A3:K3"/>
    <mergeCell ref="A4:K4"/>
    <mergeCell ref="A7:D7"/>
    <mergeCell ref="I7:K7"/>
    <mergeCell ref="I10:K10"/>
    <mergeCell ref="I11:K11"/>
    <mergeCell ref="I12:K12"/>
    <mergeCell ref="E13:F13"/>
    <mergeCell ref="I13:J13"/>
    <mergeCell ref="A34:F34"/>
    <mergeCell ref="A13:A14"/>
    <mergeCell ref="B13:B14"/>
    <mergeCell ref="B15:B23"/>
    <mergeCell ref="B24:B25"/>
    <mergeCell ref="B27:B28"/>
    <mergeCell ref="B29:B30"/>
    <mergeCell ref="B31:B33"/>
    <mergeCell ref="C13:C14"/>
    <mergeCell ref="C15:C23"/>
    <mergeCell ref="C24:C25"/>
    <mergeCell ref="C27:C28"/>
    <mergeCell ref="C29:C30"/>
    <mergeCell ref="C31:C33"/>
    <mergeCell ref="D13:D14"/>
    <mergeCell ref="D17:D18"/>
    <mergeCell ref="D19:D22"/>
    <mergeCell ref="D27:D28"/>
    <mergeCell ref="D29:D30"/>
    <mergeCell ref="G13:G14"/>
    <mergeCell ref="H13:H14"/>
    <mergeCell ref="A9:E11"/>
  </mergeCells>
  <pageMargins left="0.75" right="0.75" top="1" bottom="1" header="0.5" footer="0.5"/>
  <pageSetup paperSize="9" scale="54" orientation="portrait"/>
  <headerFooter/>
  <colBreaks count="1" manualBreakCount="1">
    <brk id="11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</vt:lpstr>
      <vt:lpstr>CI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RMX2170</dc:creator>
  <cp:lastModifiedBy>Ying</cp:lastModifiedBy>
  <dcterms:created xsi:type="dcterms:W3CDTF">2411-12-30T00:00:00Z</dcterms:created>
  <dcterms:modified xsi:type="dcterms:W3CDTF">2025-09-24T02:51:12Z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41513015DCFD45E0BF0217516F4A310C_13</vt:lpwstr>
  </property>
</Properties>
</file>