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codeName="ThisWorkbook"/>
  <mc:AlternateContent xmlns:mc="http://schemas.openxmlformats.org/markup-compatibility/2006">
    <mc:Choice Requires="x15">
      <x15ac:absPath xmlns:x15ac="http://schemas.microsoft.com/office/spreadsheetml/2010/11/ac" url="C:\Users\Nezrin Xankishiyeva\Desktop\Sifarishler\JOOLY-U MMC\"/>
    </mc:Choice>
  </mc:AlternateContent>
  <xr:revisionPtr revIDLastSave="0" documentId="8_{57B46C7A-554F-494F-BC41-0F39089958A0}" xr6:coauthVersionLast="47" xr6:coauthVersionMax="47" xr10:uidLastSave="{00000000-0000-0000-0000-000000000000}"/>
  <bookViews>
    <workbookView xWindow="-108" yWindow="-108" windowWidth="23256" windowHeight="12576" activeTab="1" xr2:uid="{00000000-000D-0000-FFFF-FFFF00000000}"/>
  </bookViews>
  <sheets>
    <sheet name="合同" sheetId="6" r:id="rId1"/>
    <sheet name="商业发票" sheetId="15" r:id="rId2"/>
    <sheet name="装箱单" sheetId="16" r:id="rId3"/>
  </sheets>
  <definedNames>
    <definedName name="_xlnm._FilterDatabase" localSheetId="2" hidden="1">装箱单!$A$14:$L$15</definedName>
    <definedName name="CUSTOMER" localSheetId="1">#REF!</definedName>
    <definedName name="CUSTOMER" localSheetId="2">#REF!</definedName>
    <definedName name="CUSTOM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20" i="16" l="1"/>
  <c r="J20" i="16"/>
  <c r="K19" i="16"/>
  <c r="J19" i="16"/>
  <c r="K18" i="16"/>
  <c r="J18" i="16"/>
  <c r="K17" i="16"/>
  <c r="J17" i="16"/>
  <c r="K16" i="16"/>
  <c r="J16" i="16"/>
  <c r="K15" i="16"/>
  <c r="K21" i="16" s="1"/>
  <c r="J15" i="16"/>
  <c r="J21" i="16" s="1"/>
  <c r="I21" i="16"/>
  <c r="H21" i="16"/>
  <c r="L20" i="16"/>
  <c r="L19" i="16"/>
  <c r="L18" i="16"/>
  <c r="L17" i="16"/>
  <c r="B26" i="15"/>
  <c r="E23" i="15"/>
  <c r="F23" i="15" s="1"/>
  <c r="E22" i="15"/>
  <c r="F22" i="15" s="1"/>
  <c r="E21" i="15"/>
  <c r="F21" i="15" s="1"/>
  <c r="E20" i="15"/>
  <c r="E18" i="15"/>
  <c r="C18" i="15"/>
  <c r="C23" i="15"/>
  <c r="A23" i="15"/>
  <c r="C22" i="15"/>
  <c r="A22" i="15"/>
  <c r="C21" i="15"/>
  <c r="A21" i="15"/>
  <c r="F20" i="15"/>
  <c r="C20" i="15"/>
  <c r="A20" i="15"/>
  <c r="B26" i="6"/>
  <c r="F23" i="6"/>
  <c r="F22" i="6"/>
  <c r="F21" i="6"/>
  <c r="F20" i="6"/>
  <c r="L16" i="16" l="1"/>
  <c r="E19" i="15"/>
  <c r="F19" i="15" s="1"/>
  <c r="C19" i="15"/>
  <c r="A19" i="15"/>
  <c r="F19" i="6"/>
  <c r="L15" i="16" l="1"/>
  <c r="L21" i="16" s="1"/>
  <c r="F18" i="15"/>
  <c r="F25" i="15" s="1"/>
  <c r="A18" i="15"/>
  <c r="F18" i="6"/>
  <c r="F25" i="6" s="1"/>
</calcChain>
</file>

<file path=xl/sharedStrings.xml><?xml version="1.0" encoding="utf-8"?>
<sst xmlns="http://schemas.openxmlformats.org/spreadsheetml/2006/main" count="120" uniqueCount="59">
  <si>
    <t>CONTRACT</t>
  </si>
  <si>
    <t>Seller：</t>
  </si>
  <si>
    <t>Date:</t>
  </si>
  <si>
    <t>ZHUHAI ZIRE TECHNOLOGY CO.,LTD.</t>
  </si>
  <si>
    <t>Contract No.:</t>
  </si>
  <si>
    <t>Invoice No.:</t>
  </si>
  <si>
    <t>Payment:</t>
  </si>
  <si>
    <t>T/T</t>
  </si>
  <si>
    <t>Buyer：</t>
  </si>
  <si>
    <t>This contract is made by and between the buyer and seller. Whereby it is agreed that the buyer purchases and the seller supplies the under mentioned goods according to the terms and conditions stipulated below:</t>
  </si>
  <si>
    <t>Description of Goods</t>
  </si>
  <si>
    <t>Quantity</t>
  </si>
  <si>
    <t>Unit Price</t>
  </si>
  <si>
    <t>Amount</t>
  </si>
  <si>
    <t>Total:</t>
  </si>
  <si>
    <t>SAY U.S.DOLLARS</t>
  </si>
  <si>
    <t>Remark:</t>
  </si>
  <si>
    <r>
      <rPr>
        <b/>
        <sz val="10"/>
        <rFont val="等线"/>
        <charset val="134"/>
      </rPr>
      <t xml:space="preserve">2.Payment: </t>
    </r>
    <r>
      <rPr>
        <sz val="10"/>
        <rFont val="等线"/>
        <charset val="134"/>
      </rPr>
      <t xml:space="preserve">100% T/T </t>
    </r>
  </si>
  <si>
    <t xml:space="preserve">For and on behalf of </t>
  </si>
  <si>
    <t>We agree and accept the</t>
  </si>
  <si>
    <t>Zhuhai Zire Technology Co.,Ltd.</t>
  </si>
  <si>
    <t>above terms and conditions</t>
  </si>
  <si>
    <t>Buyer's signature and chop</t>
  </si>
  <si>
    <t>INVOICE</t>
  </si>
  <si>
    <t>Item No.</t>
  </si>
  <si>
    <t>Marks &amp; Numbers</t>
  </si>
  <si>
    <t>N/A</t>
  </si>
  <si>
    <t>PACKING LIST</t>
  </si>
  <si>
    <t xml:space="preserve"> </t>
  </si>
  <si>
    <t>Size</t>
  </si>
  <si>
    <t>Cartons</t>
  </si>
  <si>
    <t>Pcs/CTN</t>
  </si>
  <si>
    <t>N.W.</t>
  </si>
  <si>
    <t>G.W.</t>
  </si>
  <si>
    <t>Volume</t>
  </si>
  <si>
    <t>x</t>
  </si>
  <si>
    <t>cm</t>
  </si>
  <si>
    <t>Total：</t>
  </si>
  <si>
    <t>[CTNS]</t>
  </si>
  <si>
    <t>[Pcs]</t>
  </si>
  <si>
    <t>[KGS]</t>
  </si>
  <si>
    <t>[CBM]</t>
  </si>
  <si>
    <t>BUILDING 6, NO.232 DINGWAN 2ND ROAD, SANZAO TOWN, JINWAN, ZHUHAI, CHINA</t>
    <phoneticPr fontId="14" type="noConversion"/>
  </si>
  <si>
    <r>
      <t>1.Incoterm:</t>
    </r>
    <r>
      <rPr>
        <sz val="10"/>
        <rFont val="等线"/>
        <charset val="134"/>
      </rPr>
      <t xml:space="preserve"> FOB GUANGZHOU</t>
    </r>
    <phoneticPr fontId="14" type="noConversion"/>
  </si>
  <si>
    <r>
      <t>1.Incoterm:</t>
    </r>
    <r>
      <rPr>
        <sz val="10"/>
        <rFont val="等线"/>
        <charset val="134"/>
      </rPr>
      <t xml:space="preserve"> FOB  GUANGZHOU</t>
    </r>
    <phoneticPr fontId="14" type="noConversion"/>
  </si>
  <si>
    <t>XS-20250903</t>
    <phoneticPr fontId="14" type="noConversion"/>
  </si>
  <si>
    <t>XS-20250903</t>
    <phoneticPr fontId="14" type="noConversion"/>
  </si>
  <si>
    <t>JOOLY-U LLC</t>
    <phoneticPr fontId="14" type="noConversion"/>
  </si>
  <si>
    <t>Electric Heater
THL001-MI</t>
    <phoneticPr fontId="14" type="noConversion"/>
  </si>
  <si>
    <t>Electric Heater
THS001</t>
    <phoneticPr fontId="14" type="noConversion"/>
  </si>
  <si>
    <t>Electric Heater
THL021P</t>
    <phoneticPr fontId="14" type="noConversion"/>
  </si>
  <si>
    <t>Electric Heater
THL021G</t>
    <phoneticPr fontId="14" type="noConversion"/>
  </si>
  <si>
    <t>Electric Heater
THL011</t>
    <phoneticPr fontId="14" type="noConversion"/>
  </si>
  <si>
    <t>Electric Heater
THL021-S</t>
    <phoneticPr fontId="14" type="noConversion"/>
  </si>
  <si>
    <t>Express cost to Guangzhou Warehouse</t>
    <phoneticPr fontId="14" type="noConversion"/>
  </si>
  <si>
    <t>Electric Heater
THS001</t>
    <phoneticPr fontId="14" type="noConversion"/>
  </si>
  <si>
    <t>Electric Heater
THL021P</t>
    <phoneticPr fontId="14" type="noConversion"/>
  </si>
  <si>
    <t>Electric Heater
THL011</t>
    <phoneticPr fontId="14" type="noConversion"/>
  </si>
  <si>
    <t>Electric Heater
THL021-S</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</si>
</sst>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quot;ctns&quot;"/>
    <numFmt numFmtId="166" formatCode="0&quot;pcs&quot;"/>
    <numFmt numFmtId="167" formatCode="0.00&quot;kgs&quot;"/>
    <numFmt numFmtId="168" formatCode="0.00&quot;cbm&quot;"/>
    <numFmt numFmtId="169" formatCode="\$#,##0.0000;\-\$#,##0.0000"/>
    <numFmt numFmtId="170" formatCode="\$#,##0.0;\-\$#,##0.0"/>
    <numFmt numFmtId="171" formatCode="\$#,##0.000;\-\$#,##0.000"/>
  </numFmts>
  <fonts count="16">
    <font>
      <sz val="12"/>
      <name val="宋体"/>
      <charset val="134"/>
    </font>
    <font>
      <sz val="10"/>
      <color rgb="FF000000"/>
      <name val="Times New Roman"/>
      <family val="1"/>
    </font>
    <font>
      <b/>
      <sz val="36"/>
      <name val="等线"/>
      <charset val="134"/>
    </font>
    <font>
      <b/>
      <sz val="20"/>
      <name val="等线"/>
      <charset val="134"/>
    </font>
    <font>
      <b/>
      <sz val="12"/>
      <name val="等线"/>
      <charset val="134"/>
    </font>
    <font>
      <sz val="10"/>
      <name val="等线"/>
      <charset val="134"/>
    </font>
    <font>
      <u/>
      <sz val="10"/>
      <name val="等线"/>
      <charset val="134"/>
    </font>
    <font>
      <b/>
      <sz val="10"/>
      <name val="等线"/>
      <charset val="134"/>
    </font>
    <font>
      <sz val="9"/>
      <color rgb="FFFF0000"/>
      <name val="等线"/>
      <charset val="134"/>
    </font>
    <font>
      <sz val="9"/>
      <name val="等线"/>
      <charset val="134"/>
    </font>
    <font>
      <sz val="12"/>
      <name val="等线"/>
      <charset val="134"/>
    </font>
    <font>
      <sz val="10"/>
      <name val="宋体"/>
      <family val="3"/>
      <charset val="134"/>
    </font>
    <font>
      <b/>
      <sz val="9"/>
      <name val="等线"/>
      <charset val="134"/>
    </font>
    <font>
      <sz val="12"/>
      <name val="宋体"/>
      <family val="3"/>
      <charset val="134"/>
    </font>
    <font>
      <sz val="9"/>
      <name val="宋体"/>
      <family val="3"/>
      <charset val="134"/>
    </font>
    <font>
      <sz val="10"/>
      <name val="Arial"/>
      <family val="2"/>
    </font>
  </fonts>
  <fills count="4">
    <fill>
      <patternFill patternType="none"/>
    </fill>
    <fill>
      <patternFill patternType="gray125"/>
    </fill>
    <fill>
      <patternFill patternType="solid">
        <fgColor theme="0"/>
        <bgColor indexed="64"/>
      </patternFill>
    </fill>
    <fill>
      <patternFill patternType="solid">
        <fgColor theme="0" tint="-0.14996795556505021"/>
        <bgColor indexed="64"/>
      </patternFill>
    </fill>
  </fills>
  <borders count="4">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s>
  <cellStyleXfs count="4">
    <xf numFmtId="0" fontId="0" fillId="0" borderId="0"/>
    <xf numFmtId="0" fontId="13" fillId="0" borderId="0">
      <alignment vertical="center"/>
    </xf>
    <xf numFmtId="0" fontId="13" fillId="0" borderId="0"/>
    <xf numFmtId="0" fontId="1" fillId="0" borderId="0"/>
  </cellStyleXfs>
  <cellXfs count="59">
    <xf numFmtId="0" fontId="0" fillId="0" borderId="0" xfId="0"/>
    <xf numFmtId="0" fontId="4" fillId="2" borderId="0" xfId="0" applyFont="1" applyFill="1" applyAlignment="1">
      <alignment horizontal="left" vertical="center"/>
    </xf>
    <xf numFmtId="0" fontId="5" fillId="2" borderId="0" xfId="0" applyFont="1" applyFill="1" applyAlignment="1">
      <alignment horizontal="center" vertical="center"/>
    </xf>
    <xf numFmtId="0" fontId="5" fillId="2" borderId="0" xfId="0" applyFont="1" applyFill="1" applyAlignment="1">
      <alignment horizontal="left" vertical="center"/>
    </xf>
    <xf numFmtId="0" fontId="6" fillId="2" borderId="0" xfId="0" applyFont="1" applyFill="1" applyAlignment="1">
      <alignment horizontal="center" vertical="center"/>
    </xf>
    <xf numFmtId="0" fontId="4" fillId="3" borderId="0" xfId="0" applyFont="1" applyFill="1" applyAlignment="1">
      <alignment horizontal="center" vertical="center" wrapText="1"/>
    </xf>
    <xf numFmtId="0" fontId="5" fillId="2" borderId="3" xfId="0"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0" fontId="5" fillId="2" borderId="3" xfId="0" applyFont="1" applyFill="1" applyBorder="1" applyAlignment="1">
      <alignment horizontal="left" vertical="center" wrapText="1"/>
    </xf>
    <xf numFmtId="165" fontId="5" fillId="2" borderId="3" xfId="0" applyNumberFormat="1" applyFont="1" applyFill="1" applyBorder="1" applyAlignment="1">
      <alignment horizontal="center" vertical="center" wrapText="1"/>
    </xf>
    <xf numFmtId="0" fontId="5" fillId="2" borderId="0" xfId="0" applyFont="1" applyFill="1" applyAlignment="1">
      <alignment horizontal="right" vertical="center" wrapText="1"/>
    </xf>
    <xf numFmtId="2" fontId="5" fillId="2" borderId="2" xfId="0" applyNumberFormat="1" applyFont="1" applyFill="1" applyBorder="1" applyAlignment="1">
      <alignment horizontal="center" vertical="center"/>
    </xf>
    <xf numFmtId="0" fontId="7" fillId="2" borderId="0" xfId="0" applyFont="1" applyFill="1" applyAlignment="1">
      <alignment horizontal="right" vertical="center"/>
    </xf>
    <xf numFmtId="0" fontId="8" fillId="2" borderId="0" xfId="0" applyFont="1" applyFill="1" applyAlignment="1">
      <alignment horizontal="left" vertical="center"/>
    </xf>
    <xf numFmtId="0" fontId="9" fillId="2" borderId="0" xfId="0" applyFont="1" applyFill="1" applyAlignment="1">
      <alignment horizontal="left" vertical="center"/>
    </xf>
    <xf numFmtId="0" fontId="5" fillId="2" borderId="0" xfId="0" applyFont="1" applyFill="1"/>
    <xf numFmtId="0" fontId="10" fillId="2" borderId="2" xfId="0" applyFont="1" applyFill="1" applyBorder="1"/>
    <xf numFmtId="0" fontId="10" fillId="2" borderId="0" xfId="0" applyFont="1" applyFill="1"/>
    <xf numFmtId="0" fontId="3" fillId="2" borderId="0" xfId="0" applyFont="1" applyFill="1" applyAlignment="1">
      <alignment horizontal="center" vertical="center"/>
    </xf>
    <xf numFmtId="0" fontId="0" fillId="2" borderId="0" xfId="0" applyFill="1"/>
    <xf numFmtId="0" fontId="11" fillId="2" borderId="0" xfId="0" applyFont="1" applyFill="1"/>
    <xf numFmtId="0" fontId="7" fillId="2" borderId="0" xfId="0" applyFont="1" applyFill="1" applyAlignment="1">
      <alignment vertical="center"/>
    </xf>
    <xf numFmtId="14" fontId="5" fillId="2" borderId="0" xfId="0" applyNumberFormat="1" applyFont="1" applyFill="1" applyAlignment="1">
      <alignment horizontal="left" vertical="center"/>
    </xf>
    <xf numFmtId="0" fontId="9" fillId="2" borderId="0" xfId="0" applyFont="1" applyFill="1" applyAlignment="1">
      <alignment horizontal="left" vertical="center" wrapText="1"/>
    </xf>
    <xf numFmtId="166" fontId="5" fillId="2" borderId="3" xfId="0" applyNumberFormat="1" applyFont="1" applyFill="1" applyBorder="1" applyAlignment="1">
      <alignment horizontal="center" vertical="center" wrapText="1"/>
    </xf>
    <xf numFmtId="167" fontId="5" fillId="2" borderId="3" xfId="0" applyNumberFormat="1" applyFont="1" applyFill="1" applyBorder="1" applyAlignment="1">
      <alignment horizontal="center" vertical="center" wrapText="1"/>
    </xf>
    <xf numFmtId="168" fontId="5" fillId="2" borderId="3" xfId="0" applyNumberFormat="1" applyFont="1" applyFill="1" applyBorder="1" applyAlignment="1">
      <alignment horizontal="center" vertical="center" wrapText="1"/>
    </xf>
    <xf numFmtId="0" fontId="9" fillId="2" borderId="0" xfId="0" applyFont="1" applyFill="1" applyAlignment="1">
      <alignment horizontal="center" vertical="center"/>
    </xf>
    <xf numFmtId="0" fontId="7" fillId="2" borderId="0" xfId="0" applyFont="1" applyFill="1" applyAlignment="1">
      <alignment horizontal="left" vertical="center"/>
    </xf>
    <xf numFmtId="0" fontId="4" fillId="3" borderId="0" xfId="0" applyFont="1" applyFill="1" applyAlignment="1">
      <alignment horizontal="center" vertical="center"/>
    </xf>
    <xf numFmtId="0" fontId="5" fillId="2" borderId="2" xfId="0" applyFont="1" applyFill="1" applyBorder="1" applyAlignment="1">
      <alignment horizontal="center" vertical="center" wrapText="1"/>
    </xf>
    <xf numFmtId="169" fontId="5" fillId="2" borderId="2" xfId="0" applyNumberFormat="1" applyFont="1" applyFill="1" applyBorder="1" applyAlignment="1">
      <alignment horizontal="center" vertical="center" wrapText="1"/>
    </xf>
    <xf numFmtId="170" fontId="5" fillId="2" borderId="2" xfId="0" applyNumberFormat="1" applyFont="1" applyFill="1" applyBorder="1" applyAlignment="1">
      <alignment horizontal="center" vertical="center" wrapText="1"/>
    </xf>
    <xf numFmtId="171" fontId="5" fillId="2" borderId="2" xfId="0" applyNumberFormat="1" applyFont="1" applyFill="1" applyBorder="1" applyAlignment="1">
      <alignment horizontal="center" vertical="center" wrapText="1"/>
    </xf>
    <xf numFmtId="0" fontId="12" fillId="2" borderId="3" xfId="0" applyFont="1" applyFill="1" applyBorder="1" applyAlignment="1">
      <alignment horizontal="left" vertical="center"/>
    </xf>
    <xf numFmtId="0" fontId="5" fillId="2" borderId="3" xfId="0" applyFont="1" applyFill="1" applyBorder="1" applyAlignment="1">
      <alignment horizontal="left" vertical="center"/>
    </xf>
    <xf numFmtId="0" fontId="5" fillId="2" borderId="3" xfId="0" applyFont="1" applyFill="1" applyBorder="1" applyAlignment="1">
      <alignment horizontal="center" vertical="center"/>
    </xf>
    <xf numFmtId="0" fontId="11" fillId="2" borderId="3" xfId="0" applyFont="1" applyFill="1" applyBorder="1"/>
    <xf numFmtId="0" fontId="12" fillId="2" borderId="0" xfId="0" applyFont="1" applyFill="1"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0" fontId="5" fillId="2" borderId="0" xfId="2" applyFont="1" applyFill="1" applyAlignment="1">
      <alignment horizontal="left" vertical="center"/>
    </xf>
    <xf numFmtId="166" fontId="5" fillId="2" borderId="2" xfId="0" applyNumberFormat="1"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xf>
    <xf numFmtId="170" fontId="7" fillId="2" borderId="2" xfId="0" applyNumberFormat="1" applyFont="1" applyFill="1" applyBorder="1" applyAlignment="1">
      <alignment horizontal="center" vertical="center"/>
    </xf>
    <xf numFmtId="0" fontId="12" fillId="2" borderId="3" xfId="0" applyFont="1" applyFill="1" applyBorder="1" applyAlignment="1">
      <alignment horizontal="right" vertical="center"/>
    </xf>
    <xf numFmtId="0" fontId="5" fillId="2" borderId="2" xfId="0" applyFont="1" applyFill="1" applyBorder="1" applyAlignment="1">
      <alignment horizontal="center" vertical="center" wrapText="1"/>
    </xf>
    <xf numFmtId="0" fontId="15" fillId="2" borderId="0" xfId="0" applyFont="1" applyFill="1" applyAlignment="1">
      <alignment horizontal="left" vertic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169" fontId="5" fillId="2" borderId="3" xfId="0" applyNumberFormat="1" applyFont="1" applyFill="1" applyBorder="1" applyAlignment="1">
      <alignment horizontal="right" vertical="center" wrapText="1"/>
    </xf>
    <xf numFmtId="0" fontId="2" fillId="2" borderId="2" xfId="0" applyFont="1" applyFill="1" applyBorder="1" applyAlignment="1">
      <alignment horizontal="center" vertical="center"/>
    </xf>
    <xf numFmtId="0" fontId="3" fillId="2" borderId="0" xfId="0" applyFont="1" applyFill="1" applyAlignment="1">
      <alignment horizontal="center" vertical="center"/>
    </xf>
    <xf numFmtId="0" fontId="7" fillId="2" borderId="0" xfId="0" applyFont="1" applyFill="1" applyAlignment="1">
      <alignment horizontal="left" vertical="center" wrapText="1"/>
    </xf>
    <xf numFmtId="0" fontId="4" fillId="3" borderId="0" xfId="0" applyFont="1" applyFill="1" applyAlignment="1">
      <alignment horizontal="center" vertical="center" wrapText="1"/>
    </xf>
    <xf numFmtId="0" fontId="3" fillId="2" borderId="1" xfId="0" applyFont="1" applyFill="1" applyBorder="1" applyAlignment="1">
      <alignment horizontal="center" vertical="center"/>
    </xf>
    <xf numFmtId="0" fontId="4" fillId="3" borderId="2" xfId="0" applyFont="1" applyFill="1" applyBorder="1" applyAlignment="1">
      <alignment horizontal="center" vertical="center" wrapText="1"/>
    </xf>
    <xf numFmtId="0" fontId="5" fillId="2" borderId="0" xfId="0" applyFont="1" applyFill="1" applyAlignment="1">
      <alignment horizontal="right" vertical="center" wrapText="1"/>
    </xf>
  </cellXfs>
  <cellStyles count="4">
    <cellStyle name="Normal" xfId="0" builtinId="0"/>
    <cellStyle name="常规 2" xfId="1" xr:uid="{00000000-0005-0000-0000-000001000000}"/>
    <cellStyle name="常规 3" xfId="2" xr:uid="{00000000-0005-0000-0000-000002000000}"/>
    <cellStyle name="常规 4"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43"/>
  <sheetViews>
    <sheetView zoomScale="115" zoomScaleNormal="115" workbookViewId="0">
      <selection activeCell="B26" sqref="B26"/>
    </sheetView>
  </sheetViews>
  <sheetFormatPr defaultColWidth="11" defaultRowHeight="15.6"/>
  <cols>
    <col min="1" max="2" width="15.3984375" customWidth="1"/>
    <col min="3" max="3" width="14.09765625" customWidth="1"/>
    <col min="4" max="4" width="19.8984375" customWidth="1"/>
    <col min="5" max="5" width="12.8984375" customWidth="1"/>
    <col min="6" max="6" width="14.09765625" customWidth="1"/>
  </cols>
  <sheetData>
    <row r="1" spans="1:6" ht="36" customHeight="1">
      <c r="A1" s="52" t="s">
        <v>0</v>
      </c>
      <c r="B1" s="52"/>
      <c r="C1" s="52"/>
      <c r="D1" s="52"/>
      <c r="E1" s="52"/>
      <c r="F1" s="52"/>
    </row>
    <row r="2" spans="1:6" ht="20.100000000000001" customHeight="1">
      <c r="A2" s="53"/>
      <c r="B2" s="53"/>
      <c r="C2" s="53"/>
      <c r="D2" s="53"/>
      <c r="E2" s="19"/>
      <c r="F2" s="19"/>
    </row>
    <row r="3" spans="1:6">
      <c r="A3" s="1" t="s">
        <v>1</v>
      </c>
      <c r="B3" s="2"/>
      <c r="C3" s="20"/>
      <c r="D3" s="20"/>
      <c r="E3" s="21" t="s">
        <v>2</v>
      </c>
      <c r="F3" s="22">
        <v>45903</v>
      </c>
    </row>
    <row r="4" spans="1:6">
      <c r="A4" s="48" t="s">
        <v>3</v>
      </c>
      <c r="B4" s="2"/>
      <c r="C4" s="20"/>
      <c r="D4" s="20"/>
      <c r="E4" s="21" t="s">
        <v>4</v>
      </c>
      <c r="F4" s="23" t="s">
        <v>45</v>
      </c>
    </row>
    <row r="5" spans="1:6">
      <c r="A5" s="48" t="s">
        <v>42</v>
      </c>
      <c r="B5" s="2"/>
      <c r="C5" s="20"/>
      <c r="D5" s="20"/>
      <c r="E5" s="21" t="s">
        <v>5</v>
      </c>
      <c r="F5" s="23" t="s">
        <v>46</v>
      </c>
    </row>
    <row r="6" spans="1:6">
      <c r="A6" s="3"/>
      <c r="B6" s="2"/>
      <c r="C6" s="20"/>
      <c r="D6" s="20"/>
      <c r="E6" s="21" t="s">
        <v>6</v>
      </c>
      <c r="F6" s="3" t="s">
        <v>7</v>
      </c>
    </row>
    <row r="7" spans="1:6">
      <c r="A7" s="3"/>
      <c r="B7" s="2"/>
      <c r="C7" s="20"/>
      <c r="D7" s="20"/>
      <c r="E7" s="21"/>
      <c r="F7" s="3"/>
    </row>
    <row r="8" spans="1:6">
      <c r="A8" s="3"/>
      <c r="B8" s="2"/>
      <c r="C8" s="20"/>
      <c r="D8" s="20"/>
      <c r="E8" s="21"/>
      <c r="F8" s="3"/>
    </row>
    <row r="9" spans="1:6">
      <c r="A9" s="3"/>
      <c r="B9" s="2"/>
      <c r="C9" s="28"/>
      <c r="D9" s="3"/>
      <c r="E9" s="20"/>
      <c r="F9" s="20"/>
    </row>
    <row r="10" spans="1:6">
      <c r="A10" s="1" t="s">
        <v>8</v>
      </c>
      <c r="B10" s="2"/>
      <c r="C10" s="2"/>
      <c r="D10" s="2"/>
      <c r="E10" s="20"/>
      <c r="F10" s="20"/>
    </row>
    <row r="11" spans="1:6">
      <c r="A11" s="48" t="s">
        <v>47</v>
      </c>
      <c r="B11" s="4"/>
      <c r="C11" s="4"/>
      <c r="D11" s="4"/>
      <c r="E11" s="20"/>
      <c r="F11" s="20"/>
    </row>
    <row r="12" spans="1:6">
      <c r="A12" s="48"/>
      <c r="B12" s="4"/>
      <c r="C12" s="4"/>
      <c r="D12" s="4"/>
      <c r="E12" s="20"/>
      <c r="F12" s="20"/>
    </row>
    <row r="13" spans="1:6" ht="15.75" customHeight="1">
      <c r="A13" s="3"/>
      <c r="B13" s="4"/>
      <c r="C13" s="4"/>
      <c r="D13" s="4"/>
      <c r="E13" s="20"/>
      <c r="F13" s="20"/>
    </row>
    <row r="14" spans="1:6">
      <c r="A14" s="41"/>
      <c r="B14" s="4"/>
      <c r="C14" s="4"/>
      <c r="D14" s="4"/>
      <c r="E14" s="20"/>
      <c r="F14" s="20"/>
    </row>
    <row r="15" spans="1:6">
      <c r="A15" s="3"/>
      <c r="B15" s="4"/>
      <c r="C15" s="4"/>
      <c r="D15" s="4"/>
      <c r="E15" s="20"/>
      <c r="F15" s="20"/>
    </row>
    <row r="16" spans="1:6" ht="36" customHeight="1">
      <c r="A16" s="54" t="s">
        <v>9</v>
      </c>
      <c r="B16" s="54"/>
      <c r="C16" s="54"/>
      <c r="D16" s="54"/>
      <c r="E16" s="54"/>
      <c r="F16" s="54"/>
    </row>
    <row r="17" spans="1:6" ht="25.5" customHeight="1">
      <c r="A17" s="55" t="s">
        <v>10</v>
      </c>
      <c r="B17" s="55"/>
      <c r="C17" s="55"/>
      <c r="D17" s="5" t="s">
        <v>11</v>
      </c>
      <c r="E17" s="5" t="s">
        <v>12</v>
      </c>
      <c r="F17" s="5" t="s">
        <v>13</v>
      </c>
    </row>
    <row r="18" spans="1:6" ht="26.25" customHeight="1">
      <c r="A18" s="50" t="s">
        <v>48</v>
      </c>
      <c r="B18" s="50"/>
      <c r="C18" s="50"/>
      <c r="D18" s="42">
        <v>5</v>
      </c>
      <c r="E18" s="31">
        <v>34.799999999999997</v>
      </c>
      <c r="F18" s="32">
        <f t="shared" ref="F18:F23" si="0">D18*E18</f>
        <v>174</v>
      </c>
    </row>
    <row r="19" spans="1:6" ht="26.25" customHeight="1">
      <c r="A19" s="50" t="s">
        <v>49</v>
      </c>
      <c r="B19" s="50"/>
      <c r="C19" s="50"/>
      <c r="D19" s="42">
        <v>5</v>
      </c>
      <c r="E19" s="31">
        <v>12</v>
      </c>
      <c r="F19" s="32">
        <f t="shared" si="0"/>
        <v>60</v>
      </c>
    </row>
    <row r="20" spans="1:6" ht="26.25" customHeight="1">
      <c r="A20" s="50" t="s">
        <v>50</v>
      </c>
      <c r="B20" s="50"/>
      <c r="C20" s="50"/>
      <c r="D20" s="42">
        <v>5</v>
      </c>
      <c r="E20" s="31">
        <v>48</v>
      </c>
      <c r="F20" s="32">
        <f t="shared" si="0"/>
        <v>240</v>
      </c>
    </row>
    <row r="21" spans="1:6" ht="26.25" customHeight="1">
      <c r="A21" s="50" t="s">
        <v>51</v>
      </c>
      <c r="B21" s="50"/>
      <c r="C21" s="50"/>
      <c r="D21" s="42">
        <v>2</v>
      </c>
      <c r="E21" s="31">
        <v>78</v>
      </c>
      <c r="F21" s="32">
        <f t="shared" si="0"/>
        <v>156</v>
      </c>
    </row>
    <row r="22" spans="1:6" ht="26.25" customHeight="1">
      <c r="A22" s="50" t="s">
        <v>52</v>
      </c>
      <c r="B22" s="50"/>
      <c r="C22" s="50"/>
      <c r="D22" s="42">
        <v>5</v>
      </c>
      <c r="E22" s="31">
        <v>36</v>
      </c>
      <c r="F22" s="32">
        <f t="shared" si="0"/>
        <v>180</v>
      </c>
    </row>
    <row r="23" spans="1:6" ht="26.25" customHeight="1">
      <c r="A23" s="50" t="s">
        <v>53</v>
      </c>
      <c r="B23" s="50"/>
      <c r="C23" s="50"/>
      <c r="D23" s="42">
        <v>5</v>
      </c>
      <c r="E23" s="31">
        <v>59.5</v>
      </c>
      <c r="F23" s="32">
        <f t="shared" si="0"/>
        <v>297.5</v>
      </c>
    </row>
    <row r="24" spans="1:6" ht="26.25" customHeight="1">
      <c r="A24" s="49"/>
      <c r="B24" s="49"/>
      <c r="C24" s="51" t="s">
        <v>54</v>
      </c>
      <c r="D24" s="51"/>
      <c r="E24" s="51"/>
      <c r="F24" s="32">
        <v>43</v>
      </c>
    </row>
    <row r="25" spans="1:6" ht="26.25" customHeight="1">
      <c r="A25" s="43"/>
      <c r="B25" s="43"/>
      <c r="C25" s="43"/>
      <c r="D25" s="44"/>
      <c r="E25" s="44" t="s">
        <v>14</v>
      </c>
      <c r="F25" s="45">
        <f>SUM(F18:F24)</f>
        <v>1150.5</v>
      </c>
    </row>
    <row r="26" spans="1:6">
      <c r="A26" s="46" t="s">
        <v>15</v>
      </c>
      <c r="B26" s="34" t="str">
        <f>UPPER("one thousand one hundred fifty and cents fifty only")</f>
        <v>ONE THOUSAND ONE HUNDRED FİFTY AND CENTS FİFTY ONLY</v>
      </c>
      <c r="C26" s="35"/>
      <c r="D26" s="36"/>
      <c r="E26" s="37"/>
      <c r="F26" s="37"/>
    </row>
    <row r="27" spans="1:6">
      <c r="A27" s="28"/>
      <c r="B27" s="28"/>
      <c r="C27" s="3"/>
      <c r="D27" s="2"/>
      <c r="E27" s="20"/>
      <c r="F27" s="20"/>
    </row>
    <row r="28" spans="1:6">
      <c r="A28" s="1" t="s">
        <v>16</v>
      </c>
      <c r="B28" s="39"/>
      <c r="C28" s="39"/>
      <c r="D28" s="40"/>
      <c r="E28" s="19"/>
      <c r="F28" s="19"/>
    </row>
    <row r="29" spans="1:6">
      <c r="A29" s="28" t="s">
        <v>43</v>
      </c>
      <c r="B29" s="14"/>
      <c r="C29" s="14"/>
      <c r="D29" s="27"/>
      <c r="E29" s="19"/>
      <c r="F29" s="19"/>
    </row>
    <row r="30" spans="1:6">
      <c r="A30" s="28" t="s">
        <v>17</v>
      </c>
      <c r="B30" s="14"/>
      <c r="C30" s="14"/>
      <c r="D30" s="27"/>
      <c r="E30" s="19"/>
      <c r="F30" s="19"/>
    </row>
    <row r="31" spans="1:6">
      <c r="A31" s="3"/>
      <c r="B31" s="14"/>
      <c r="C31" s="14"/>
      <c r="D31" s="27"/>
      <c r="E31" s="19"/>
      <c r="F31" s="19"/>
    </row>
    <row r="32" spans="1:6">
      <c r="B32" s="14"/>
      <c r="C32" s="14"/>
      <c r="D32" s="27"/>
      <c r="E32" s="19"/>
      <c r="F32" s="19"/>
    </row>
    <row r="33" spans="1:6">
      <c r="A33" s="3"/>
      <c r="B33" s="14"/>
      <c r="C33" s="14"/>
      <c r="D33" s="27"/>
      <c r="E33" s="19"/>
      <c r="F33" s="19"/>
    </row>
    <row r="34" spans="1:6">
      <c r="A34" s="3"/>
      <c r="B34" s="14"/>
      <c r="C34" s="14"/>
      <c r="D34" s="27"/>
      <c r="E34" s="19"/>
      <c r="F34" s="19"/>
    </row>
    <row r="35" spans="1:6">
      <c r="A35" s="14"/>
      <c r="B35" s="14"/>
      <c r="C35" s="14"/>
      <c r="D35" s="27"/>
      <c r="E35" s="19"/>
      <c r="F35" s="19"/>
    </row>
    <row r="36" spans="1:6" ht="15.9" customHeight="1">
      <c r="A36" s="15" t="s">
        <v>18</v>
      </c>
      <c r="B36" s="15"/>
      <c r="C36" s="15"/>
      <c r="D36" s="15"/>
      <c r="E36" s="15" t="s">
        <v>19</v>
      </c>
      <c r="F36" s="15"/>
    </row>
    <row r="37" spans="1:6" ht="15.9" customHeight="1">
      <c r="A37" s="15" t="s">
        <v>20</v>
      </c>
      <c r="B37" s="15"/>
      <c r="C37" s="15"/>
      <c r="D37" s="15"/>
      <c r="E37" s="15" t="s">
        <v>21</v>
      </c>
      <c r="F37" s="15"/>
    </row>
    <row r="38" spans="1:6" ht="15.9" customHeight="1">
      <c r="A38" s="15"/>
      <c r="B38" s="15"/>
      <c r="C38" s="15"/>
      <c r="D38" s="15"/>
      <c r="E38" s="15"/>
      <c r="F38" s="15"/>
    </row>
    <row r="39" spans="1:6" ht="15.9" customHeight="1">
      <c r="A39" s="15"/>
      <c r="B39" s="15"/>
      <c r="C39" s="15"/>
      <c r="D39" s="15"/>
      <c r="E39" s="15"/>
      <c r="F39" s="15"/>
    </row>
    <row r="40" spans="1:6" ht="15.9" customHeight="1">
      <c r="A40" s="15"/>
      <c r="B40" s="15"/>
      <c r="C40" s="15"/>
      <c r="D40" s="15"/>
      <c r="E40" s="15"/>
      <c r="F40" s="15"/>
    </row>
    <row r="41" spans="1:6" ht="15.9" customHeight="1">
      <c r="A41" s="15"/>
      <c r="B41" s="15"/>
      <c r="C41" s="15"/>
      <c r="D41" s="15"/>
      <c r="E41" s="15"/>
      <c r="F41" s="15"/>
    </row>
    <row r="42" spans="1:6" ht="15.9" customHeight="1">
      <c r="A42" s="16"/>
      <c r="B42" s="16"/>
      <c r="C42" s="17"/>
      <c r="D42" s="17"/>
      <c r="E42" s="16"/>
      <c r="F42" s="16"/>
    </row>
    <row r="43" spans="1:6" ht="15.9" customHeight="1">
      <c r="A43" s="17"/>
      <c r="B43" s="17"/>
      <c r="C43" s="17"/>
      <c r="D43" s="17"/>
      <c r="E43" s="15" t="s">
        <v>22</v>
      </c>
      <c r="F43" s="17"/>
    </row>
  </sheetData>
  <mergeCells count="11">
    <mergeCell ref="A19:C19"/>
    <mergeCell ref="A1:F1"/>
    <mergeCell ref="A2:D2"/>
    <mergeCell ref="A16:F16"/>
    <mergeCell ref="A17:C17"/>
    <mergeCell ref="A18:C18"/>
    <mergeCell ref="A20:C20"/>
    <mergeCell ref="A21:C21"/>
    <mergeCell ref="A22:C22"/>
    <mergeCell ref="A23:C23"/>
    <mergeCell ref="C24:E24"/>
  </mergeCells>
  <phoneticPr fontId="14" type="noConversion"/>
  <printOptions horizontalCentered="1"/>
  <pageMargins left="0.23622047244094499" right="0.23622047244094499" top="0.39370078740157499" bottom="0.39370078740157499" header="0.31496062992126" footer="0.31496062992126"/>
  <pageSetup paperSize="9" firstPageNumber="4294963191" orientation="portrait" useFirstPageNumber="1"/>
  <headerFooter alignWithMargins="0"/>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44"/>
  <sheetViews>
    <sheetView tabSelected="1" zoomScale="108" zoomScaleNormal="108" workbookViewId="0">
      <selection activeCell="E3" sqref="E3:F6"/>
    </sheetView>
  </sheetViews>
  <sheetFormatPr defaultColWidth="11" defaultRowHeight="15.6"/>
  <cols>
    <col min="1" max="1" width="15.19921875" customWidth="1"/>
    <col min="2" max="2" width="20.8984375" customWidth="1"/>
    <col min="3" max="3" width="23.8984375" customWidth="1"/>
    <col min="4" max="4" width="14.8984375" customWidth="1"/>
    <col min="5" max="5" width="13" customWidth="1"/>
    <col min="6" max="6" width="14.09765625" customWidth="1"/>
    <col min="7" max="7" width="10.59765625" customWidth="1"/>
  </cols>
  <sheetData>
    <row r="1" spans="1:6" ht="36" customHeight="1">
      <c r="A1" s="52" t="s">
        <v>23</v>
      </c>
      <c r="B1" s="52"/>
      <c r="C1" s="52"/>
      <c r="D1" s="52"/>
      <c r="E1" s="52"/>
      <c r="F1" s="52"/>
    </row>
    <row r="2" spans="1:6" ht="45.9" customHeight="1">
      <c r="A2" s="53"/>
      <c r="B2" s="53"/>
      <c r="C2" s="53"/>
      <c r="D2" s="53"/>
      <c r="E2" s="19"/>
      <c r="F2" s="19"/>
    </row>
    <row r="3" spans="1:6">
      <c r="A3" s="1" t="s">
        <v>1</v>
      </c>
      <c r="B3" s="2"/>
      <c r="C3" s="20"/>
      <c r="D3" s="20"/>
      <c r="E3" s="21" t="s">
        <v>2</v>
      </c>
      <c r="F3" s="22">
        <v>45903</v>
      </c>
    </row>
    <row r="4" spans="1:6">
      <c r="A4" s="48" t="s">
        <v>3</v>
      </c>
      <c r="B4" s="2"/>
      <c r="C4" s="20"/>
      <c r="D4" s="20"/>
      <c r="E4" s="21" t="s">
        <v>4</v>
      </c>
      <c r="F4" s="23" t="s">
        <v>45</v>
      </c>
    </row>
    <row r="5" spans="1:6">
      <c r="A5" s="48" t="s">
        <v>42</v>
      </c>
      <c r="B5" s="2"/>
      <c r="C5" s="20"/>
      <c r="D5" s="20"/>
      <c r="E5" s="21" t="s">
        <v>5</v>
      </c>
      <c r="F5" s="23" t="s">
        <v>46</v>
      </c>
    </row>
    <row r="6" spans="1:6">
      <c r="A6" s="3"/>
      <c r="B6" s="2"/>
      <c r="C6" s="20"/>
      <c r="D6" s="20"/>
      <c r="E6" s="21" t="s">
        <v>6</v>
      </c>
      <c r="F6" s="3" t="s">
        <v>7</v>
      </c>
    </row>
    <row r="7" spans="1:6">
      <c r="A7" s="3"/>
      <c r="B7" s="2"/>
      <c r="C7" s="28"/>
      <c r="D7" s="3"/>
      <c r="E7" s="20"/>
      <c r="F7" s="20"/>
    </row>
    <row r="8" spans="1:6">
      <c r="A8" s="3"/>
      <c r="B8" s="2"/>
      <c r="C8" s="28"/>
      <c r="D8" s="3"/>
      <c r="E8" s="20"/>
      <c r="F8" s="20"/>
    </row>
    <row r="9" spans="1:6">
      <c r="A9" s="3"/>
      <c r="B9" s="2"/>
      <c r="C9" s="28"/>
      <c r="D9" s="3"/>
      <c r="E9" s="20"/>
      <c r="F9" s="20"/>
    </row>
    <row r="10" spans="1:6">
      <c r="A10" s="1" t="s">
        <v>8</v>
      </c>
      <c r="B10" s="2"/>
      <c r="C10" s="2"/>
      <c r="D10" s="2"/>
      <c r="E10" s="20"/>
      <c r="F10" s="20"/>
    </row>
    <row r="11" spans="1:6" ht="12.9" customHeight="1">
      <c r="A11" s="48" t="s">
        <v>47</v>
      </c>
      <c r="B11" s="3"/>
      <c r="C11" s="4"/>
      <c r="D11" s="4"/>
      <c r="E11" s="20"/>
      <c r="F11" s="20"/>
    </row>
    <row r="12" spans="1:6" ht="12.9" customHeight="1">
      <c r="A12" s="48"/>
      <c r="B12" s="3"/>
      <c r="C12" s="4"/>
      <c r="D12" s="4"/>
      <c r="E12" s="20"/>
      <c r="F12" s="20"/>
    </row>
    <row r="13" spans="1:6" ht="15.75" customHeight="1">
      <c r="A13" s="3"/>
      <c r="B13" s="4"/>
      <c r="C13" s="4"/>
      <c r="D13" s="4"/>
      <c r="E13" s="20"/>
      <c r="F13" s="20"/>
    </row>
    <row r="14" spans="1:6">
      <c r="A14" s="3"/>
      <c r="B14" s="4"/>
      <c r="C14" s="4"/>
      <c r="D14" s="4"/>
      <c r="E14" s="20"/>
      <c r="F14" s="20"/>
    </row>
    <row r="15" spans="1:6">
      <c r="A15" s="3"/>
      <c r="B15" s="4"/>
      <c r="C15" s="4"/>
      <c r="D15" s="4"/>
      <c r="E15" s="20"/>
      <c r="F15" s="20"/>
    </row>
    <row r="16" spans="1:6">
      <c r="A16" s="3"/>
      <c r="B16" s="4"/>
      <c r="C16" s="4"/>
      <c r="D16" s="4"/>
      <c r="E16" s="20"/>
      <c r="F16" s="20"/>
    </row>
    <row r="17" spans="1:6" ht="30.6" customHeight="1">
      <c r="A17" s="29" t="s">
        <v>24</v>
      </c>
      <c r="B17" s="5" t="s">
        <v>25</v>
      </c>
      <c r="C17" s="5" t="s">
        <v>10</v>
      </c>
      <c r="D17" s="5" t="s">
        <v>11</v>
      </c>
      <c r="E17" s="5" t="s">
        <v>12</v>
      </c>
      <c r="F17" s="5" t="s">
        <v>13</v>
      </c>
    </row>
    <row r="18" spans="1:6" ht="33" customHeight="1">
      <c r="A18" s="30">
        <f t="shared" ref="A18:A23" si="0">ROW()-17</f>
        <v>1</v>
      </c>
      <c r="B18" s="30" t="s">
        <v>26</v>
      </c>
      <c r="C18" s="30" t="str">
        <f>合同!A18</f>
        <v>Electric Heater
THL001-MI</v>
      </c>
      <c r="D18" s="30">
        <v>5</v>
      </c>
      <c r="E18" s="31">
        <f>合同!E18</f>
        <v>34.799999999999997</v>
      </c>
      <c r="F18" s="32">
        <f t="shared" ref="F18:F23" si="1">D18*E18</f>
        <v>174</v>
      </c>
    </row>
    <row r="19" spans="1:6" ht="33" customHeight="1">
      <c r="A19" s="47">
        <f t="shared" si="0"/>
        <v>2</v>
      </c>
      <c r="B19" s="47" t="s">
        <v>26</v>
      </c>
      <c r="C19" s="47" t="str">
        <f>合同!A19</f>
        <v>Electric Heater
THS001</v>
      </c>
      <c r="D19" s="47">
        <v>5</v>
      </c>
      <c r="E19" s="31">
        <f>合同!E19</f>
        <v>12</v>
      </c>
      <c r="F19" s="32">
        <f t="shared" si="1"/>
        <v>60</v>
      </c>
    </row>
    <row r="20" spans="1:6" ht="33" customHeight="1">
      <c r="A20" s="49">
        <f t="shared" si="0"/>
        <v>3</v>
      </c>
      <c r="B20" s="49" t="s">
        <v>26</v>
      </c>
      <c r="C20" s="49" t="str">
        <f>合同!A20</f>
        <v>Electric Heater
THL021P</v>
      </c>
      <c r="D20" s="49">
        <v>5</v>
      </c>
      <c r="E20" s="31">
        <f>合同!E20</f>
        <v>48</v>
      </c>
      <c r="F20" s="32">
        <f t="shared" si="1"/>
        <v>240</v>
      </c>
    </row>
    <row r="21" spans="1:6" ht="33" customHeight="1">
      <c r="A21" s="49">
        <f t="shared" si="0"/>
        <v>4</v>
      </c>
      <c r="B21" s="49" t="s">
        <v>26</v>
      </c>
      <c r="C21" s="49" t="str">
        <f>合同!A21</f>
        <v>Electric Heater
THL021G</v>
      </c>
      <c r="D21" s="49">
        <v>2</v>
      </c>
      <c r="E21" s="31">
        <f>合同!E21</f>
        <v>78</v>
      </c>
      <c r="F21" s="32">
        <f t="shared" si="1"/>
        <v>156</v>
      </c>
    </row>
    <row r="22" spans="1:6" ht="33" customHeight="1">
      <c r="A22" s="49">
        <f t="shared" si="0"/>
        <v>5</v>
      </c>
      <c r="B22" s="49" t="s">
        <v>26</v>
      </c>
      <c r="C22" s="49" t="str">
        <f>合同!A22</f>
        <v>Electric Heater
THL011</v>
      </c>
      <c r="D22" s="49">
        <v>5</v>
      </c>
      <c r="E22" s="31">
        <f>合同!E22</f>
        <v>36</v>
      </c>
      <c r="F22" s="32">
        <f t="shared" si="1"/>
        <v>180</v>
      </c>
    </row>
    <row r="23" spans="1:6" ht="33" customHeight="1">
      <c r="A23" s="49">
        <f t="shared" si="0"/>
        <v>6</v>
      </c>
      <c r="B23" s="49" t="s">
        <v>26</v>
      </c>
      <c r="C23" s="49" t="str">
        <f>合同!A23</f>
        <v>Electric Heater
THL021-S</v>
      </c>
      <c r="D23" s="49">
        <v>5</v>
      </c>
      <c r="E23" s="31">
        <f>合同!E23</f>
        <v>59.5</v>
      </c>
      <c r="F23" s="32">
        <f t="shared" si="1"/>
        <v>297.5</v>
      </c>
    </row>
    <row r="24" spans="1:6" ht="33" customHeight="1">
      <c r="A24" s="49"/>
      <c r="B24" s="49"/>
      <c r="C24" s="49"/>
      <c r="D24" s="49"/>
      <c r="E24" s="31"/>
      <c r="F24" s="32">
        <v>43</v>
      </c>
    </row>
    <row r="25" spans="1:6">
      <c r="A25" s="30"/>
      <c r="B25" s="30"/>
      <c r="C25" s="30"/>
      <c r="D25" s="30"/>
      <c r="E25" s="33" t="s">
        <v>14</v>
      </c>
      <c r="F25" s="32">
        <f>SUM(F18:F24)</f>
        <v>1150.5</v>
      </c>
    </row>
    <row r="26" spans="1:6">
      <c r="A26" s="34" t="s">
        <v>15</v>
      </c>
      <c r="B26" s="34" t="str">
        <f>UPPER("one thousand one hundred fifty and cents fifty only")</f>
        <v>ONE THOUSAND ONE HUNDRED FİFTY AND CENTS FİFTY ONLY</v>
      </c>
      <c r="C26" s="35"/>
      <c r="D26" s="36"/>
      <c r="E26" s="37"/>
      <c r="F26" s="37"/>
    </row>
    <row r="27" spans="1:6">
      <c r="A27" s="38"/>
      <c r="B27" s="28"/>
      <c r="C27" s="3"/>
      <c r="D27" s="2"/>
      <c r="E27" s="20"/>
      <c r="F27" s="20"/>
    </row>
    <row r="28" spans="1:6">
      <c r="A28" s="38"/>
      <c r="B28" s="28"/>
      <c r="C28" s="3"/>
      <c r="D28" s="2"/>
      <c r="E28" s="20"/>
      <c r="F28" s="20"/>
    </row>
    <row r="29" spans="1:6">
      <c r="A29" s="1" t="s">
        <v>16</v>
      </c>
      <c r="B29" s="39"/>
      <c r="C29" s="39"/>
      <c r="D29" s="40"/>
      <c r="E29" s="19"/>
      <c r="F29" s="19"/>
    </row>
    <row r="30" spans="1:6">
      <c r="A30" s="28" t="s">
        <v>44</v>
      </c>
      <c r="B30" s="14"/>
      <c r="C30" s="14"/>
      <c r="D30" s="27"/>
      <c r="E30" s="19"/>
      <c r="F30" s="19"/>
    </row>
    <row r="31" spans="1:6">
      <c r="A31" s="28" t="s">
        <v>17</v>
      </c>
      <c r="B31" s="14"/>
      <c r="C31" s="14"/>
      <c r="D31" s="27"/>
      <c r="E31" s="19"/>
      <c r="F31" s="19"/>
    </row>
    <row r="32" spans="1:6">
      <c r="A32" s="28"/>
      <c r="B32" s="14"/>
      <c r="C32" s="14"/>
      <c r="D32" s="27"/>
      <c r="E32" s="19"/>
      <c r="F32" s="19"/>
    </row>
    <row r="33" spans="1:6">
      <c r="A33" s="3"/>
      <c r="B33" s="14"/>
      <c r="C33" s="14"/>
      <c r="D33" s="27"/>
      <c r="E33" s="19"/>
      <c r="F33" s="19"/>
    </row>
    <row r="34" spans="1:6" ht="15.9" customHeight="1">
      <c r="A34" s="3"/>
      <c r="B34" s="14"/>
      <c r="C34" s="14"/>
      <c r="D34" s="27"/>
      <c r="E34" s="19"/>
      <c r="F34" s="19"/>
    </row>
    <row r="35" spans="1:6" ht="15.9" customHeight="1">
      <c r="A35" s="3"/>
      <c r="B35" s="14"/>
      <c r="C35" s="14"/>
      <c r="D35" s="27"/>
      <c r="E35" s="19"/>
      <c r="F35" s="19"/>
    </row>
    <row r="36" spans="1:6" ht="15.9" customHeight="1">
      <c r="A36" s="14"/>
      <c r="B36" s="14"/>
      <c r="C36" s="14"/>
      <c r="D36" s="27"/>
      <c r="E36" s="19"/>
      <c r="F36" s="19"/>
    </row>
    <row r="37" spans="1:6" ht="15.9" customHeight="1">
      <c r="A37" s="15" t="s">
        <v>18</v>
      </c>
      <c r="B37" s="15"/>
      <c r="C37" s="15"/>
      <c r="D37" s="15"/>
      <c r="E37" s="15"/>
      <c r="F37" s="15"/>
    </row>
    <row r="38" spans="1:6" ht="15.9" customHeight="1">
      <c r="A38" s="15" t="s">
        <v>20</v>
      </c>
      <c r="B38" s="15"/>
      <c r="C38" s="15"/>
      <c r="D38" s="15"/>
      <c r="E38" s="15"/>
      <c r="F38" s="15"/>
    </row>
    <row r="39" spans="1:6" ht="15.9" customHeight="1">
      <c r="A39" s="15"/>
      <c r="B39" s="15"/>
      <c r="C39" s="15"/>
      <c r="D39" s="15"/>
      <c r="E39" s="15"/>
      <c r="F39" s="15"/>
    </row>
    <row r="40" spans="1:6" ht="15.9" customHeight="1">
      <c r="A40" s="15"/>
      <c r="B40" s="15"/>
      <c r="C40" s="15"/>
      <c r="D40" s="15"/>
      <c r="E40" s="15"/>
      <c r="F40" s="15"/>
    </row>
    <row r="41" spans="1:6" ht="15.9" customHeight="1">
      <c r="A41" s="15"/>
      <c r="B41" s="15"/>
      <c r="C41" s="15"/>
      <c r="D41" s="15"/>
      <c r="E41" s="15"/>
      <c r="F41" s="15"/>
    </row>
    <row r="42" spans="1:6" ht="15.9" customHeight="1">
      <c r="A42" s="15"/>
      <c r="B42" s="15"/>
      <c r="C42" s="15"/>
      <c r="D42" s="15"/>
      <c r="E42" s="15"/>
      <c r="F42" s="15"/>
    </row>
    <row r="43" spans="1:6" ht="15.9" customHeight="1">
      <c r="A43" s="16"/>
      <c r="B43" s="16"/>
      <c r="C43" s="17"/>
      <c r="D43" s="17"/>
      <c r="E43" s="17"/>
      <c r="F43" s="17"/>
    </row>
    <row r="44" spans="1:6" ht="15.9" customHeight="1"/>
  </sheetData>
  <mergeCells count="2">
    <mergeCell ref="A1:F1"/>
    <mergeCell ref="A2:D2"/>
  </mergeCells>
  <phoneticPr fontId="14" type="noConversion"/>
  <printOptions horizontalCentered="1"/>
  <pageMargins left="0.23622047244094499" right="0.23622047244094499" top="0.39370078740157499" bottom="0.39370078740157499" header="0.31496062992126" footer="0.31496062992126"/>
  <pageSetup paperSize="9" firstPageNumber="4294963191" fitToHeight="0" orientation="portrait" useFirstPageNumber="1"/>
  <headerFooter alignWithMargins="0"/>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L33"/>
  <sheetViews>
    <sheetView workbookViewId="0">
      <selection activeCell="N18" sqref="N18"/>
    </sheetView>
  </sheetViews>
  <sheetFormatPr defaultColWidth="11" defaultRowHeight="15.6"/>
  <cols>
    <col min="1" max="1" width="17" customWidth="1"/>
    <col min="2" max="2" width="5" customWidth="1"/>
    <col min="3" max="3" width="1.59765625" customWidth="1"/>
    <col min="4" max="4" width="5.59765625" customWidth="1"/>
    <col min="5" max="5" width="1.59765625" customWidth="1"/>
    <col min="6" max="6" width="4.5" customWidth="1"/>
    <col min="7" max="7" width="4.09765625" customWidth="1"/>
    <col min="8" max="8" width="10.09765625" customWidth="1"/>
    <col min="9" max="9" width="9.59765625" customWidth="1"/>
    <col min="10" max="10" width="10.3984375" customWidth="1"/>
    <col min="11" max="12" width="13.09765625" customWidth="1"/>
    <col min="13" max="13" width="12.09765625" customWidth="1"/>
  </cols>
  <sheetData>
    <row r="1" spans="1:12" ht="36" customHeight="1">
      <c r="A1" s="52" t="s">
        <v>27</v>
      </c>
      <c r="B1" s="52"/>
      <c r="C1" s="52"/>
      <c r="D1" s="52"/>
      <c r="E1" s="52"/>
      <c r="F1" s="52"/>
      <c r="G1" s="52"/>
      <c r="H1" s="52"/>
      <c r="I1" s="52"/>
      <c r="J1" s="52"/>
      <c r="K1" s="52"/>
      <c r="L1" s="52"/>
    </row>
    <row r="2" spans="1:12" ht="24.75" customHeight="1">
      <c r="A2" s="56"/>
      <c r="B2" s="56"/>
      <c r="C2" s="56"/>
      <c r="D2" s="56"/>
      <c r="E2" s="56"/>
      <c r="F2" s="56"/>
      <c r="G2" s="56"/>
      <c r="H2" s="56"/>
      <c r="I2" s="56"/>
      <c r="J2" s="18"/>
      <c r="K2" s="18"/>
      <c r="L2" s="19"/>
    </row>
    <row r="3" spans="1:12">
      <c r="A3" s="1" t="s">
        <v>1</v>
      </c>
      <c r="B3" s="2"/>
      <c r="C3" s="2"/>
      <c r="D3" s="2"/>
      <c r="E3" s="2"/>
      <c r="F3" s="2"/>
      <c r="G3" s="2"/>
      <c r="H3" s="2"/>
      <c r="I3" s="20"/>
      <c r="J3" s="20"/>
      <c r="K3" s="21" t="s">
        <v>2</v>
      </c>
      <c r="L3" s="22">
        <v>45903</v>
      </c>
    </row>
    <row r="4" spans="1:12">
      <c r="A4" s="48" t="s">
        <v>3</v>
      </c>
      <c r="B4" s="2"/>
      <c r="C4" s="2"/>
      <c r="D4" s="2"/>
      <c r="E4" s="2"/>
      <c r="F4" s="2"/>
      <c r="G4" s="2"/>
      <c r="H4" s="2"/>
      <c r="I4" s="20"/>
      <c r="J4" s="20"/>
      <c r="K4" s="21" t="s">
        <v>4</v>
      </c>
      <c r="L4" s="23" t="s">
        <v>45</v>
      </c>
    </row>
    <row r="5" spans="1:12">
      <c r="A5" s="48" t="s">
        <v>42</v>
      </c>
      <c r="B5" s="2"/>
      <c r="C5" s="2"/>
      <c r="D5" s="2"/>
      <c r="E5" s="2"/>
      <c r="F5" s="2"/>
      <c r="G5" s="2"/>
      <c r="H5" s="2"/>
      <c r="I5" s="20"/>
      <c r="J5" s="20"/>
      <c r="K5" s="21" t="s">
        <v>5</v>
      </c>
      <c r="L5" s="23" t="s">
        <v>46</v>
      </c>
    </row>
    <row r="6" spans="1:12">
      <c r="A6" s="3"/>
      <c r="B6" s="2"/>
      <c r="C6" s="2"/>
      <c r="D6" s="2"/>
      <c r="E6" s="2"/>
      <c r="F6" s="2"/>
      <c r="G6" s="2"/>
      <c r="H6" s="2"/>
      <c r="I6" s="20"/>
      <c r="J6" s="20"/>
      <c r="K6" s="21" t="s">
        <v>6</v>
      </c>
      <c r="L6" s="3" t="s">
        <v>7</v>
      </c>
    </row>
    <row r="7" spans="1:12">
      <c r="A7" s="3"/>
      <c r="B7" s="2"/>
      <c r="C7" s="2"/>
      <c r="D7" s="2"/>
      <c r="E7" s="2"/>
      <c r="F7" s="2"/>
      <c r="G7" s="2"/>
      <c r="H7" s="2"/>
      <c r="I7" s="3"/>
      <c r="J7" s="3"/>
      <c r="K7" s="3"/>
      <c r="L7" s="20"/>
    </row>
    <row r="8" spans="1:12">
      <c r="A8" s="3"/>
      <c r="B8" s="2"/>
      <c r="C8" s="2"/>
      <c r="D8" s="2"/>
      <c r="E8" s="2"/>
      <c r="F8" s="2"/>
      <c r="G8" s="2"/>
      <c r="H8" s="2"/>
      <c r="I8" s="3"/>
      <c r="J8" s="3"/>
      <c r="K8" s="3"/>
      <c r="L8" s="20"/>
    </row>
    <row r="9" spans="1:12">
      <c r="A9" s="3"/>
      <c r="B9" s="2"/>
      <c r="C9" s="2"/>
      <c r="D9" s="2"/>
      <c r="E9" s="2"/>
      <c r="F9" s="2"/>
      <c r="G9" s="2"/>
      <c r="H9" s="2"/>
      <c r="I9" s="3"/>
      <c r="J9" s="3"/>
      <c r="K9" s="3"/>
      <c r="L9" s="20"/>
    </row>
    <row r="10" spans="1:12">
      <c r="A10" s="1" t="s">
        <v>8</v>
      </c>
      <c r="B10" s="2"/>
      <c r="C10" s="2"/>
      <c r="D10" s="2"/>
      <c r="E10" s="2"/>
      <c r="F10" s="2"/>
      <c r="G10" s="2"/>
      <c r="H10" s="2"/>
      <c r="I10" s="2"/>
      <c r="J10" s="2"/>
      <c r="K10" s="2"/>
      <c r="L10" s="20"/>
    </row>
    <row r="11" spans="1:12">
      <c r="A11" s="48" t="s">
        <v>47</v>
      </c>
      <c r="B11" s="4"/>
      <c r="C11" s="4"/>
      <c r="D11" s="4"/>
      <c r="E11" s="4"/>
      <c r="F11" s="4"/>
      <c r="G11" s="4"/>
      <c r="H11" s="4"/>
      <c r="I11" s="4"/>
      <c r="J11" s="4"/>
      <c r="K11" s="4"/>
      <c r="L11" s="20"/>
    </row>
    <row r="12" spans="1:12">
      <c r="A12" s="48"/>
      <c r="B12" s="4"/>
      <c r="C12" s="4"/>
      <c r="D12" s="4"/>
      <c r="E12" s="4"/>
      <c r="F12" s="4"/>
      <c r="G12" s="4"/>
      <c r="H12" s="4"/>
      <c r="I12" s="4"/>
      <c r="J12" s="4"/>
      <c r="K12" s="4"/>
      <c r="L12" s="20"/>
    </row>
    <row r="13" spans="1:12">
      <c r="A13" s="3" t="s">
        <v>28</v>
      </c>
      <c r="B13" s="4"/>
      <c r="C13" s="4"/>
      <c r="D13" s="4"/>
      <c r="E13" s="4"/>
      <c r="F13" s="4"/>
      <c r="G13" s="4"/>
      <c r="H13" s="4"/>
      <c r="I13" s="4"/>
      <c r="J13" s="4"/>
      <c r="K13" s="4"/>
      <c r="L13" s="20"/>
    </row>
    <row r="14" spans="1:12" ht="42" customHeight="1">
      <c r="A14" s="5" t="s">
        <v>10</v>
      </c>
      <c r="B14" s="57" t="s">
        <v>29</v>
      </c>
      <c r="C14" s="57"/>
      <c r="D14" s="57"/>
      <c r="E14" s="57"/>
      <c r="F14" s="57"/>
      <c r="G14" s="57"/>
      <c r="H14" s="5" t="s">
        <v>30</v>
      </c>
      <c r="I14" s="5" t="s">
        <v>31</v>
      </c>
      <c r="J14" s="5" t="s">
        <v>32</v>
      </c>
      <c r="K14" s="5" t="s">
        <v>33</v>
      </c>
      <c r="L14" s="5" t="s">
        <v>34</v>
      </c>
    </row>
    <row r="15" spans="1:12" ht="38.1" customHeight="1">
      <c r="A15" s="6" t="s">
        <v>48</v>
      </c>
      <c r="B15" s="7">
        <v>47</v>
      </c>
      <c r="C15" s="6" t="s">
        <v>35</v>
      </c>
      <c r="D15" s="7">
        <v>47</v>
      </c>
      <c r="E15" s="6" t="s">
        <v>35</v>
      </c>
      <c r="F15" s="7">
        <v>35</v>
      </c>
      <c r="G15" s="8" t="s">
        <v>36</v>
      </c>
      <c r="H15" s="9">
        <v>5</v>
      </c>
      <c r="I15" s="24">
        <v>5</v>
      </c>
      <c r="J15" s="25">
        <f>5*H15</f>
        <v>25</v>
      </c>
      <c r="K15" s="25">
        <f>6.5*H15</f>
        <v>32.5</v>
      </c>
      <c r="L15" s="26">
        <f t="shared" ref="L15:L20" si="0">B15*D15*F15*H15/1000000</f>
        <v>0.386575</v>
      </c>
    </row>
    <row r="16" spans="1:12" ht="38.1" customHeight="1">
      <c r="A16" s="6" t="s">
        <v>55</v>
      </c>
      <c r="B16" s="7">
        <v>29</v>
      </c>
      <c r="C16" s="6" t="s">
        <v>35</v>
      </c>
      <c r="D16" s="7">
        <v>29</v>
      </c>
      <c r="E16" s="6" t="s">
        <v>35</v>
      </c>
      <c r="F16" s="7">
        <v>15</v>
      </c>
      <c r="G16" s="8" t="s">
        <v>36</v>
      </c>
      <c r="H16" s="9">
        <v>5</v>
      </c>
      <c r="I16" s="24">
        <v>5</v>
      </c>
      <c r="J16" s="25">
        <f>1*H16</f>
        <v>5</v>
      </c>
      <c r="K16" s="25">
        <f>1.2*H16</f>
        <v>6</v>
      </c>
      <c r="L16" s="26">
        <f t="shared" si="0"/>
        <v>6.3075000000000006E-2</v>
      </c>
    </row>
    <row r="17" spans="1:12" ht="38.1" customHeight="1">
      <c r="A17" s="6" t="s">
        <v>56</v>
      </c>
      <c r="B17" s="7">
        <v>155</v>
      </c>
      <c r="C17" s="6" t="s">
        <v>35</v>
      </c>
      <c r="D17" s="7">
        <v>24</v>
      </c>
      <c r="E17" s="6" t="s">
        <v>35</v>
      </c>
      <c r="F17" s="7">
        <v>24</v>
      </c>
      <c r="G17" s="8" t="s">
        <v>36</v>
      </c>
      <c r="H17" s="9">
        <v>5</v>
      </c>
      <c r="I17" s="24">
        <v>5</v>
      </c>
      <c r="J17" s="25">
        <f>87.5*H17</f>
        <v>437.5</v>
      </c>
      <c r="K17" s="25">
        <f>9.5*H17</f>
        <v>47.5</v>
      </c>
      <c r="L17" s="26">
        <f t="shared" si="0"/>
        <v>0.44640000000000002</v>
      </c>
    </row>
    <row r="18" spans="1:12" ht="38.1" customHeight="1">
      <c r="A18" s="6" t="s">
        <v>51</v>
      </c>
      <c r="B18" s="7">
        <v>155</v>
      </c>
      <c r="C18" s="6" t="s">
        <v>35</v>
      </c>
      <c r="D18" s="7">
        <v>27</v>
      </c>
      <c r="E18" s="6" t="s">
        <v>35</v>
      </c>
      <c r="F18" s="7">
        <v>27</v>
      </c>
      <c r="G18" s="8" t="s">
        <v>36</v>
      </c>
      <c r="H18" s="9">
        <v>2</v>
      </c>
      <c r="I18" s="24">
        <v>2</v>
      </c>
      <c r="J18" s="25">
        <f>28.3*H18</f>
        <v>56.6</v>
      </c>
      <c r="K18" s="25">
        <f>11*H18</f>
        <v>22</v>
      </c>
      <c r="L18" s="26">
        <f t="shared" si="0"/>
        <v>0.22599</v>
      </c>
    </row>
    <row r="19" spans="1:12" ht="38.1" customHeight="1">
      <c r="A19" s="6" t="s">
        <v>57</v>
      </c>
      <c r="B19" s="7">
        <v>106</v>
      </c>
      <c r="C19" s="6" t="s">
        <v>35</v>
      </c>
      <c r="D19" s="7">
        <v>28</v>
      </c>
      <c r="E19" s="6" t="s">
        <v>35</v>
      </c>
      <c r="F19" s="7">
        <v>23</v>
      </c>
      <c r="G19" s="8" t="s">
        <v>36</v>
      </c>
      <c r="H19" s="9">
        <v>5</v>
      </c>
      <c r="I19" s="24">
        <v>5</v>
      </c>
      <c r="J19" s="25">
        <f>5*H19</f>
        <v>25</v>
      </c>
      <c r="K19" s="25">
        <f>6.5*H19</f>
        <v>32.5</v>
      </c>
      <c r="L19" s="26">
        <f t="shared" si="0"/>
        <v>0.34132000000000001</v>
      </c>
    </row>
    <row r="20" spans="1:12" ht="38.1" customHeight="1">
      <c r="A20" s="6" t="s">
        <v>58</v>
      </c>
      <c r="B20" s="7">
        <v>140</v>
      </c>
      <c r="C20" s="6" t="s">
        <v>35</v>
      </c>
      <c r="D20" s="7">
        <v>21</v>
      </c>
      <c r="E20" s="6" t="s">
        <v>35</v>
      </c>
      <c r="F20" s="7">
        <v>21</v>
      </c>
      <c r="G20" s="8" t="s">
        <v>36</v>
      </c>
      <c r="H20" s="9">
        <v>5</v>
      </c>
      <c r="I20" s="24">
        <v>5</v>
      </c>
      <c r="J20" s="25">
        <f>5.6*H20</f>
        <v>28</v>
      </c>
      <c r="K20" s="25">
        <f>7*H20</f>
        <v>35</v>
      </c>
      <c r="L20" s="26">
        <f t="shared" si="0"/>
        <v>0.30869999999999997</v>
      </c>
    </row>
    <row r="21" spans="1:12" ht="21" customHeight="1">
      <c r="A21" s="58" t="s">
        <v>37</v>
      </c>
      <c r="B21" s="58"/>
      <c r="C21" s="58"/>
      <c r="D21" s="58"/>
      <c r="E21" s="58"/>
      <c r="F21" s="58"/>
      <c r="G21" s="58"/>
      <c r="H21" s="11">
        <f>SUM(H15:H20)</f>
        <v>27</v>
      </c>
      <c r="I21" s="11">
        <f>SUM(I15:I20)</f>
        <v>27</v>
      </c>
      <c r="J21" s="11">
        <f>SUM(J15:J20)</f>
        <v>577.1</v>
      </c>
      <c r="K21" s="11">
        <f>SUM(K15:K20)</f>
        <v>175.5</v>
      </c>
      <c r="L21" s="11">
        <f>SUM(L15:L20)</f>
        <v>1.77206</v>
      </c>
    </row>
    <row r="22" spans="1:12" ht="21" customHeight="1">
      <c r="A22" s="58"/>
      <c r="B22" s="58"/>
      <c r="C22" s="58"/>
      <c r="D22" s="58"/>
      <c r="E22" s="58"/>
      <c r="F22" s="58"/>
      <c r="G22" s="58"/>
      <c r="H22" s="2" t="s">
        <v>38</v>
      </c>
      <c r="I22" s="2" t="s">
        <v>39</v>
      </c>
      <c r="J22" s="2" t="s">
        <v>40</v>
      </c>
      <c r="K22" s="2" t="s">
        <v>40</v>
      </c>
      <c r="L22" s="2" t="s">
        <v>41</v>
      </c>
    </row>
    <row r="23" spans="1:12" ht="21" customHeight="1">
      <c r="A23" s="10"/>
      <c r="B23" s="10"/>
      <c r="C23" s="10"/>
      <c r="D23" s="10"/>
      <c r="E23" s="12"/>
      <c r="F23" s="10"/>
      <c r="G23" s="10"/>
      <c r="H23" s="13"/>
      <c r="I23" s="2"/>
      <c r="J23" s="2"/>
      <c r="K23" s="2"/>
      <c r="L23" s="2"/>
    </row>
    <row r="24" spans="1:12">
      <c r="A24" s="3"/>
      <c r="B24" s="14"/>
      <c r="C24" s="14"/>
      <c r="D24" s="14"/>
      <c r="E24" s="14"/>
      <c r="F24" s="14"/>
      <c r="G24" s="14"/>
      <c r="H24" s="13"/>
      <c r="I24" s="27"/>
      <c r="J24" s="27"/>
      <c r="K24" s="27"/>
      <c r="L24" s="19"/>
    </row>
    <row r="25" spans="1:12">
      <c r="A25" s="14"/>
      <c r="B25" s="14"/>
      <c r="C25" s="14"/>
      <c r="D25" s="14"/>
      <c r="E25" s="14"/>
      <c r="F25" s="14"/>
      <c r="G25" s="14"/>
      <c r="H25" s="14"/>
      <c r="I25" s="27"/>
      <c r="J25" s="27"/>
      <c r="K25" s="27"/>
      <c r="L25" s="19"/>
    </row>
    <row r="26" spans="1:12" ht="15.9" customHeight="1">
      <c r="A26" s="15" t="s">
        <v>18</v>
      </c>
      <c r="B26" s="15"/>
      <c r="C26" s="15"/>
      <c r="D26" s="15"/>
      <c r="E26" s="15"/>
      <c r="F26" s="15"/>
      <c r="G26" s="15"/>
      <c r="H26" s="15"/>
      <c r="I26" s="15"/>
      <c r="J26" s="15"/>
      <c r="K26" s="15"/>
      <c r="L26" s="15"/>
    </row>
    <row r="27" spans="1:12" ht="15.9" customHeight="1">
      <c r="A27" s="15" t="s">
        <v>20</v>
      </c>
      <c r="B27" s="15"/>
      <c r="C27" s="15"/>
      <c r="D27" s="15"/>
      <c r="E27" s="15"/>
      <c r="F27" s="15"/>
      <c r="G27" s="15"/>
      <c r="H27" s="15"/>
      <c r="I27" s="15"/>
      <c r="J27" s="15"/>
      <c r="K27" s="15"/>
      <c r="L27" s="15"/>
    </row>
    <row r="28" spans="1:12" ht="15.9" customHeight="1">
      <c r="A28" s="15"/>
      <c r="B28" s="15"/>
      <c r="C28" s="15"/>
      <c r="D28" s="15"/>
      <c r="E28" s="15"/>
      <c r="F28" s="15"/>
      <c r="G28" s="15"/>
      <c r="H28" s="15"/>
      <c r="I28" s="15"/>
      <c r="J28" s="15"/>
      <c r="K28" s="15"/>
      <c r="L28" s="15"/>
    </row>
    <row r="29" spans="1:12" ht="15.9" customHeight="1">
      <c r="A29" s="15"/>
      <c r="B29" s="15"/>
      <c r="C29" s="15"/>
      <c r="D29" s="15"/>
      <c r="E29" s="15"/>
      <c r="F29" s="15"/>
      <c r="G29" s="15"/>
      <c r="H29" s="15"/>
      <c r="I29" s="15"/>
      <c r="J29" s="15"/>
      <c r="K29" s="15"/>
      <c r="L29" s="15"/>
    </row>
    <row r="30" spans="1:12" ht="15.9" customHeight="1">
      <c r="A30" s="15"/>
      <c r="B30" s="15"/>
      <c r="C30" s="15"/>
      <c r="D30" s="15"/>
      <c r="E30" s="15"/>
      <c r="F30" s="15"/>
      <c r="G30" s="15"/>
      <c r="H30" s="15"/>
      <c r="I30" s="15"/>
      <c r="J30" s="15"/>
      <c r="K30" s="15"/>
      <c r="L30" s="15"/>
    </row>
    <row r="31" spans="1:12" ht="15.9" customHeight="1">
      <c r="A31" s="15"/>
      <c r="B31" s="15"/>
      <c r="C31" s="15"/>
      <c r="D31" s="15"/>
      <c r="E31" s="15"/>
      <c r="F31" s="15"/>
      <c r="G31" s="15"/>
      <c r="H31" s="15"/>
      <c r="I31" s="15"/>
      <c r="J31" s="15"/>
      <c r="K31" s="15"/>
      <c r="L31" s="15"/>
    </row>
    <row r="32" spans="1:12" ht="15.9" customHeight="1">
      <c r="A32" s="16"/>
      <c r="B32" s="17"/>
      <c r="C32" s="17"/>
      <c r="D32" s="17"/>
      <c r="E32" s="17"/>
      <c r="F32" s="17"/>
      <c r="G32" s="17"/>
      <c r="H32" s="17"/>
      <c r="I32" s="17"/>
      <c r="J32" s="17"/>
      <c r="K32" s="17"/>
      <c r="L32" s="17"/>
    </row>
    <row r="33" spans="1:12" ht="15.9" customHeight="1">
      <c r="A33" s="17"/>
      <c r="B33" s="17"/>
      <c r="C33" s="17"/>
      <c r="D33" s="17"/>
      <c r="E33" s="17"/>
      <c r="F33" s="17"/>
      <c r="G33" s="17"/>
      <c r="H33" s="17"/>
      <c r="I33" s="17"/>
      <c r="J33" s="17"/>
      <c r="K33" s="17"/>
      <c r="L33" s="15"/>
    </row>
  </sheetData>
  <mergeCells count="4">
    <mergeCell ref="A1:L1"/>
    <mergeCell ref="A2:I2"/>
    <mergeCell ref="B14:G14"/>
    <mergeCell ref="A21:G22"/>
  </mergeCells>
  <phoneticPr fontId="14" type="noConversion"/>
  <printOptions horizontalCentered="1"/>
  <pageMargins left="0.23622047244094499" right="0.23622047244094499" top="0.39370078740157499" bottom="0.39370078740157499" header="0.31496062992126" footer="0.31496062992126"/>
  <pageSetup paperSize="9" scale="92" firstPageNumber="4294963191" orientation="portrait" useFirstPageNumber="1"/>
  <headerFooter alignWithMargins="0"/>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合同</vt:lpstr>
      <vt:lpstr>商业发票</vt:lpstr>
      <vt:lpstr>装箱单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marcoht</dc:creator>
  <cp:lastModifiedBy>Nezrin Xankishiyeva</cp:lastModifiedBy>
  <cp:lastPrinted>2022-07-13T02:08:00Z</cp:lastPrinted>
  <dcterms:created xsi:type="dcterms:W3CDTF">1996-12-17T01:32:00Z</dcterms:created>
  <dcterms:modified xsi:type="dcterms:W3CDTF">2025-09-03T08:53:09Z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2052-12.1.0.19302</vt:lpwstr>
  </property>
  <property fmtid="{D5CDD505-2E9C-101B-9397-08002B2CF9AE}" pid="3" name="ICV">
    <vt:lpwstr>27770253B18946E2A464CE48A641FB7E_13</vt:lpwstr>
  </property>
</Properties>
</file>