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Nezrin Xankishiyeva\Desktop\Sifarishler\Eldar Ibrahimov\"/>
    </mc:Choice>
  </mc:AlternateContent>
  <xr:revisionPtr revIDLastSave="0" documentId="8_{A0526604-D937-4E34-A853-8132A44724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ing 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2" l="1"/>
  <c r="L32" i="2"/>
  <c r="I32" i="2"/>
  <c r="G32" i="2"/>
  <c r="D32" i="2"/>
  <c r="Q31" i="2"/>
  <c r="P31" i="2"/>
  <c r="Q30" i="2"/>
  <c r="P30" i="2"/>
  <c r="Q29" i="2"/>
  <c r="P29" i="2"/>
  <c r="Q28" i="2"/>
  <c r="P28" i="2"/>
  <c r="Q26" i="2"/>
  <c r="P26" i="2"/>
  <c r="L26" i="2"/>
  <c r="I26" i="2"/>
  <c r="Q25" i="2"/>
  <c r="P25" i="2"/>
  <c r="L25" i="2"/>
  <c r="I25" i="2"/>
  <c r="G25" i="2"/>
  <c r="Q24" i="2"/>
  <c r="P24" i="2"/>
  <c r="L24" i="2"/>
  <c r="I24" i="2"/>
  <c r="G24" i="2"/>
  <c r="Q22" i="2"/>
  <c r="P22" i="2"/>
  <c r="L22" i="2"/>
  <c r="I22" i="2"/>
  <c r="Q21" i="2"/>
  <c r="P21" i="2"/>
  <c r="L21" i="2"/>
  <c r="I21" i="2"/>
  <c r="Q20" i="2"/>
  <c r="P20" i="2"/>
  <c r="L20" i="2"/>
  <c r="I20" i="2"/>
  <c r="Q19" i="2"/>
  <c r="P19" i="2"/>
  <c r="L19" i="2"/>
  <c r="I19" i="2"/>
  <c r="G19" i="2"/>
  <c r="Q18" i="2"/>
  <c r="P18" i="2"/>
  <c r="L18" i="2"/>
  <c r="I18" i="2"/>
  <c r="G18" i="2"/>
  <c r="Q17" i="2"/>
  <c r="P17" i="2"/>
  <c r="L17" i="2"/>
  <c r="I17" i="2"/>
  <c r="G17" i="2"/>
  <c r="Q16" i="2"/>
  <c r="P16" i="2"/>
  <c r="L16" i="2"/>
  <c r="I16" i="2"/>
  <c r="G16" i="2"/>
  <c r="Q15" i="2"/>
  <c r="P15" i="2"/>
  <c r="L15" i="2"/>
  <c r="I15" i="2"/>
  <c r="G15" i="2"/>
  <c r="Q14" i="2"/>
  <c r="P14" i="2"/>
  <c r="L14" i="2"/>
  <c r="I14" i="2"/>
  <c r="D14" i="2"/>
  <c r="Q13" i="2"/>
  <c r="P13" i="2"/>
  <c r="L13" i="2"/>
  <c r="I13" i="2"/>
  <c r="D13" i="2"/>
  <c r="Q12" i="2"/>
  <c r="P12" i="2"/>
  <c r="L12" i="2"/>
  <c r="I12" i="2"/>
  <c r="D12" i="2"/>
  <c r="Q11" i="2"/>
  <c r="P11" i="2"/>
  <c r="L11" i="2"/>
  <c r="I11" i="2"/>
  <c r="D11" i="2"/>
  <c r="Q10" i="2"/>
  <c r="P10" i="2"/>
  <c r="L10" i="2"/>
  <c r="I10" i="2"/>
  <c r="D10" i="2"/>
  <c r="Q9" i="2"/>
  <c r="P9" i="2"/>
  <c r="L9" i="2"/>
  <c r="I9" i="2"/>
  <c r="D9" i="2"/>
</calcChain>
</file>

<file path=xl/sharedStrings.xml><?xml version="1.0" encoding="utf-8"?>
<sst xmlns="http://schemas.openxmlformats.org/spreadsheetml/2006/main" count="210" uniqueCount="87">
  <si>
    <t>Packing List</t>
  </si>
  <si>
    <t>SHIPPER'S   INFORMATION</t>
  </si>
  <si>
    <t>CONSIGNEE'S INFORMATION</t>
  </si>
  <si>
    <t>SHIPPER</t>
  </si>
  <si>
    <t>YIYANG SHENDA ELECTRONIC TECHNOLOGY CO.,LTD</t>
  </si>
  <si>
    <t>CONSIGNEE</t>
  </si>
  <si>
    <t>wshop</t>
  </si>
  <si>
    <t>ADDRESS</t>
  </si>
  <si>
    <t>Yushashan Road Longtang Road East Industrial Park Yiyang High tech Zone, Hunan Province</t>
  </si>
  <si>
    <t>Binagadi S.S.Akhundov 8, Baku, Azerbaijan</t>
  </si>
  <si>
    <t>ATTN</t>
  </si>
  <si>
    <t>Elle</t>
  </si>
  <si>
    <t xml:space="preserve">Eldar Ibrahimov </t>
  </si>
  <si>
    <t>TEL</t>
  </si>
  <si>
    <t>0502272755</t>
  </si>
  <si>
    <t>PI Number :250606734                                                                                                                                                Date:2025/8/8</t>
  </si>
  <si>
    <t>P/O NO</t>
  </si>
  <si>
    <t>C/No.</t>
  </si>
  <si>
    <t>ITEM No.</t>
  </si>
  <si>
    <t>Q'ty  (PCS)</t>
  </si>
  <si>
    <t>pcs/
carton</t>
  </si>
  <si>
    <t>carton</t>
  </si>
  <si>
    <t>N.W(KG)</t>
  </si>
  <si>
    <t>Total N.W(KG)</t>
  </si>
  <si>
    <t>G.W(KG)</t>
  </si>
  <si>
    <t>Total          G.W(KG)</t>
  </si>
  <si>
    <t>Size/Carton</t>
  </si>
  <si>
    <t>CBM</t>
  </si>
  <si>
    <t>Total CBM</t>
  </si>
  <si>
    <t>1-4</t>
  </si>
  <si>
    <t>ST-E207T-7KW</t>
  </si>
  <si>
    <t>pcs</t>
  </si>
  <si>
    <t>KG</t>
  </si>
  <si>
    <t>34.5*34.5*52.5</t>
  </si>
  <si>
    <t>CM</t>
  </si>
  <si>
    <t>5-14</t>
  </si>
  <si>
    <t>ST-E207G-7KW</t>
  </si>
  <si>
    <t>37.5*37.5*52.5</t>
  </si>
  <si>
    <t>15</t>
  </si>
  <si>
    <t>ST-E050B</t>
  </si>
  <si>
    <t>39.5*39.5*32.5</t>
  </si>
  <si>
    <t>16</t>
  </si>
  <si>
    <t>ST-E052B-3P</t>
  </si>
  <si>
    <t>17-20</t>
  </si>
  <si>
    <t>ST-E207-3.5KW</t>
  </si>
  <si>
    <t>21</t>
  </si>
  <si>
    <t>ST-E295</t>
  </si>
  <si>
    <t>39.5*39.5*52.5</t>
  </si>
  <si>
    <t>22-45</t>
  </si>
  <si>
    <t>ST-E207G-3.5KW</t>
  </si>
  <si>
    <t>46-47</t>
  </si>
  <si>
    <t>ST-E207-7KW</t>
  </si>
  <si>
    <t>48-57</t>
  </si>
  <si>
    <t>ST-E207M-3.5KW</t>
  </si>
  <si>
    <t>58-67</t>
  </si>
  <si>
    <t>ST-E207M-7KW</t>
  </si>
  <si>
    <t>68-77</t>
  </si>
  <si>
    <t>ST-E212G</t>
  </si>
  <si>
    <t>40*43*44</t>
  </si>
  <si>
    <t>78-87</t>
  </si>
  <si>
    <t>ST-E700G-7KW</t>
  </si>
  <si>
    <t>19*40*70</t>
  </si>
  <si>
    <t>88-93</t>
  </si>
  <si>
    <t>ST-E303G-7KW</t>
  </si>
  <si>
    <t>31*40*56</t>
  </si>
  <si>
    <t>94</t>
  </si>
  <si>
    <t>ST-E303M-7KW</t>
  </si>
  <si>
    <t>95-97</t>
  </si>
  <si>
    <t>98-107</t>
  </si>
  <si>
    <t>ST-E207T-3.5KW</t>
  </si>
  <si>
    <t>108</t>
  </si>
  <si>
    <t>ST-E912</t>
  </si>
  <si>
    <t>40.5*40.5*52</t>
  </si>
  <si>
    <t>ST-E001</t>
  </si>
  <si>
    <t>109</t>
  </si>
  <si>
    <t>ST-E054</t>
  </si>
  <si>
    <t>40*40*52.5</t>
  </si>
  <si>
    <t>110</t>
  </si>
  <si>
    <t>40*40*42</t>
  </si>
  <si>
    <t>111</t>
  </si>
  <si>
    <t>ST-E061</t>
  </si>
  <si>
    <t>58*38*30</t>
  </si>
  <si>
    <t>112</t>
  </si>
  <si>
    <t>Total:</t>
  </si>
  <si>
    <t>Cartons</t>
  </si>
  <si>
    <t>Marks:</t>
  </si>
  <si>
    <t>LOG743003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</si>
</sst>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8" formatCode="0.00_ "/>
    <numFmt numFmtId="169" formatCode="0.0_ "/>
    <numFmt numFmtId="170" formatCode="0.000_ "/>
  </numFmts>
  <fonts count="7">
    <font>
      <sz val="11"/>
      <color theme="1"/>
      <name val="Calibri"/>
      <charset val="134"/>
      <scheme val="minor"/>
    </font>
    <font>
      <b/>
      <sz val="28"/>
      <name val="Arial"/>
    </font>
    <font>
      <b/>
      <sz val="12"/>
      <name val="Arial"/>
    </font>
    <font>
      <b/>
      <sz val="10"/>
      <name val="Arial"/>
    </font>
    <font>
      <b/>
      <sz val="12"/>
      <color theme="1"/>
      <name val="Arial"/>
      <charset val="134"/>
    </font>
    <font>
      <b/>
      <sz val="12"/>
      <color rgb="FF1D41D5"/>
      <name val="Arial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58">
    <xf numFmtId="0" fontId="0" fillId="0" borderId="0" xfId="0">
      <alignment vertical="center"/>
    </xf>
    <xf numFmtId="168" fontId="0" fillId="0" borderId="0" xfId="0" applyNumberForma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68" fontId="3" fillId="2" borderId="5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10" xfId="0" applyNumberFormat="1" applyFont="1" applyFill="1" applyBorder="1" applyAlignment="1">
      <alignment horizontal="center" vertical="center" wrapText="1"/>
    </xf>
    <xf numFmtId="169" fontId="3" fillId="2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70" fontId="3" fillId="2" borderId="1" xfId="0" applyNumberFormat="1" applyFont="1" applyFill="1" applyBorder="1" applyAlignment="1">
      <alignment horizontal="center" vertical="center" wrapText="1"/>
    </xf>
    <xf numFmtId="170" fontId="3" fillId="2" borderId="10" xfId="0" applyNumberFormat="1" applyFont="1" applyFill="1" applyBorder="1" applyAlignment="1">
      <alignment horizontal="center" vertical="center" wrapText="1"/>
    </xf>
    <xf numFmtId="170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quotePrefix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168" fontId="3" fillId="2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168" fontId="3" fillId="2" borderId="7" xfId="0" applyNumberFormat="1" applyFont="1" applyFill="1" applyBorder="1" applyAlignment="1">
      <alignment horizontal="center" vertical="center" wrapText="1"/>
    </xf>
    <xf numFmtId="168" fontId="3" fillId="2" borderId="10" xfId="0" applyNumberFormat="1" applyFont="1" applyFill="1" applyBorder="1" applyAlignment="1">
      <alignment horizontal="center" vertical="center" wrapText="1"/>
    </xf>
    <xf numFmtId="170" fontId="3" fillId="2" borderId="7" xfId="0" applyNumberFormat="1" applyFont="1" applyFill="1" applyBorder="1" applyAlignment="1">
      <alignment horizontal="center" vertical="center" wrapText="1"/>
    </xf>
    <xf numFmtId="170" fontId="3" fillId="2" borderId="1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常规_Sheet1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  <color rgb="FF1D41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1/sharedlinks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tabSelected="1" workbookViewId="0">
      <selection activeCell="L36" sqref="K36:L36"/>
    </sheetView>
  </sheetViews>
  <sheetFormatPr defaultColWidth="9" defaultRowHeight="14.4"/>
  <cols>
    <col min="1" max="1" width="12.88671875" customWidth="1"/>
    <col min="2" max="2" width="9.109375" customWidth="1"/>
    <col min="3" max="3" width="15.77734375" customWidth="1"/>
    <col min="4" max="5" width="6" customWidth="1"/>
    <col min="6" max="6" width="7" customWidth="1"/>
    <col min="7" max="7" width="6.33203125" customWidth="1"/>
    <col min="9" max="9" width="7.109375" customWidth="1"/>
    <col min="10" max="10" width="5.77734375" customWidth="1"/>
    <col min="11" max="11" width="7.77734375" customWidth="1"/>
    <col min="12" max="12" width="7.5546875" customWidth="1"/>
    <col min="13" max="13" width="8.21875" customWidth="1"/>
    <col min="14" max="14" width="12.44140625" customWidth="1"/>
    <col min="15" max="15" width="5.5546875" customWidth="1"/>
    <col min="16" max="16" width="6.77734375" style="1" customWidth="1"/>
    <col min="17" max="17" width="7" style="1" customWidth="1"/>
    <col min="18" max="18" width="7" customWidth="1"/>
  </cols>
  <sheetData>
    <row r="1" spans="1:18" ht="43.05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26"/>
      <c r="R1" s="25"/>
    </row>
    <row r="2" spans="1:18" ht="24" customHeight="1">
      <c r="A2" s="27" t="s">
        <v>1</v>
      </c>
      <c r="B2" s="28"/>
      <c r="C2" s="28"/>
      <c r="D2" s="28"/>
      <c r="E2" s="28"/>
      <c r="F2" s="28"/>
      <c r="G2" s="28"/>
      <c r="H2" s="29"/>
      <c r="I2" s="27" t="s">
        <v>2</v>
      </c>
      <c r="J2" s="28"/>
      <c r="K2" s="28"/>
      <c r="L2" s="28"/>
      <c r="M2" s="28"/>
      <c r="N2" s="28"/>
      <c r="O2" s="28"/>
      <c r="P2" s="28"/>
      <c r="Q2" s="28"/>
      <c r="R2" s="29"/>
    </row>
    <row r="3" spans="1:18" ht="25.05" customHeight="1">
      <c r="A3" s="30" t="s">
        <v>3</v>
      </c>
      <c r="B3" s="31"/>
      <c r="C3" s="32" t="s">
        <v>4</v>
      </c>
      <c r="D3" s="32"/>
      <c r="E3" s="32"/>
      <c r="F3" s="32"/>
      <c r="G3" s="32"/>
      <c r="H3" s="32"/>
      <c r="I3" s="30" t="s">
        <v>5</v>
      </c>
      <c r="J3" s="31"/>
      <c r="K3" s="33"/>
      <c r="L3" s="30" t="s">
        <v>6</v>
      </c>
      <c r="M3" s="31"/>
      <c r="N3" s="31"/>
      <c r="O3" s="31"/>
      <c r="P3" s="31"/>
      <c r="Q3" s="31"/>
      <c r="R3" s="33"/>
    </row>
    <row r="4" spans="1:18" ht="64.05" customHeight="1">
      <c r="A4" s="30" t="s">
        <v>7</v>
      </c>
      <c r="B4" s="31"/>
      <c r="C4" s="34" t="s">
        <v>8</v>
      </c>
      <c r="D4" s="34"/>
      <c r="E4" s="34"/>
      <c r="F4" s="34"/>
      <c r="G4" s="34"/>
      <c r="H4" s="34"/>
      <c r="I4" s="30" t="s">
        <v>7</v>
      </c>
      <c r="J4" s="31"/>
      <c r="K4" s="33"/>
      <c r="L4" s="30" t="s">
        <v>9</v>
      </c>
      <c r="M4" s="31"/>
      <c r="N4" s="31"/>
      <c r="O4" s="31"/>
      <c r="P4" s="31"/>
      <c r="Q4" s="31"/>
      <c r="R4" s="33"/>
    </row>
    <row r="5" spans="1:18" ht="19.95" customHeight="1">
      <c r="A5" s="30" t="s">
        <v>10</v>
      </c>
      <c r="B5" s="31"/>
      <c r="C5" s="34" t="s">
        <v>11</v>
      </c>
      <c r="D5" s="34"/>
      <c r="E5" s="34"/>
      <c r="F5" s="34"/>
      <c r="G5" s="34"/>
      <c r="H5" s="34"/>
      <c r="I5" s="30" t="s">
        <v>10</v>
      </c>
      <c r="J5" s="31"/>
      <c r="K5" s="33"/>
      <c r="L5" s="30" t="s">
        <v>12</v>
      </c>
      <c r="M5" s="31"/>
      <c r="N5" s="31"/>
      <c r="O5" s="31"/>
      <c r="P5" s="31"/>
      <c r="Q5" s="31"/>
      <c r="R5" s="33"/>
    </row>
    <row r="6" spans="1:18" ht="19.95" customHeight="1">
      <c r="A6" s="30" t="s">
        <v>13</v>
      </c>
      <c r="B6" s="31"/>
      <c r="C6" s="32">
        <v>13107371334</v>
      </c>
      <c r="D6" s="32"/>
      <c r="E6" s="32"/>
      <c r="F6" s="32"/>
      <c r="G6" s="32"/>
      <c r="H6" s="32"/>
      <c r="I6" s="30" t="s">
        <v>13</v>
      </c>
      <c r="J6" s="31"/>
      <c r="K6" s="33"/>
      <c r="L6" s="35" t="s">
        <v>14</v>
      </c>
      <c r="M6" s="31"/>
      <c r="N6" s="31"/>
      <c r="O6" s="31"/>
      <c r="P6" s="31"/>
      <c r="Q6" s="31"/>
      <c r="R6" s="33"/>
    </row>
    <row r="7" spans="1:18" ht="22.95" customHeight="1">
      <c r="A7" s="32" t="s">
        <v>15</v>
      </c>
      <c r="B7" s="32"/>
      <c r="C7" s="36"/>
      <c r="D7" s="36"/>
      <c r="E7" s="32"/>
      <c r="F7" s="32"/>
      <c r="G7" s="36"/>
      <c r="H7" s="32"/>
      <c r="I7" s="32"/>
      <c r="J7" s="32"/>
      <c r="K7" s="32"/>
      <c r="L7" s="32"/>
      <c r="M7" s="32"/>
      <c r="N7" s="32"/>
      <c r="O7" s="32"/>
      <c r="P7" s="37"/>
      <c r="Q7" s="37"/>
      <c r="R7" s="32"/>
    </row>
    <row r="8" spans="1:18" ht="26.4">
      <c r="A8" s="2" t="s">
        <v>16</v>
      </c>
      <c r="B8" s="3" t="s">
        <v>17</v>
      </c>
      <c r="C8" s="2" t="s">
        <v>18</v>
      </c>
      <c r="D8" s="38" t="s">
        <v>19</v>
      </c>
      <c r="E8" s="38"/>
      <c r="F8" s="2" t="s">
        <v>20</v>
      </c>
      <c r="G8" s="2" t="s">
        <v>21</v>
      </c>
      <c r="H8" s="2" t="s">
        <v>22</v>
      </c>
      <c r="I8" s="38" t="s">
        <v>23</v>
      </c>
      <c r="J8" s="38"/>
      <c r="K8" s="2" t="s">
        <v>24</v>
      </c>
      <c r="L8" s="38" t="s">
        <v>25</v>
      </c>
      <c r="M8" s="38"/>
      <c r="N8" s="38" t="s">
        <v>26</v>
      </c>
      <c r="O8" s="38"/>
      <c r="P8" s="15" t="s">
        <v>27</v>
      </c>
      <c r="Q8" s="39" t="s">
        <v>28</v>
      </c>
      <c r="R8" s="38"/>
    </row>
    <row r="9" spans="1:18" ht="25.05" customHeight="1">
      <c r="A9" s="41">
        <v>250606734</v>
      </c>
      <c r="B9" s="4" t="s">
        <v>29</v>
      </c>
      <c r="C9" s="5" t="s">
        <v>30</v>
      </c>
      <c r="D9" s="6">
        <f t="shared" ref="D9:D14" si="0">F9*G9</f>
        <v>20</v>
      </c>
      <c r="E9" s="6" t="s">
        <v>31</v>
      </c>
      <c r="F9" s="7">
        <v>5</v>
      </c>
      <c r="G9" s="7">
        <v>4</v>
      </c>
      <c r="H9" s="7">
        <v>14.7</v>
      </c>
      <c r="I9" s="16">
        <f>H9*G9</f>
        <v>58.8</v>
      </c>
      <c r="J9" s="16" t="s">
        <v>32</v>
      </c>
      <c r="K9" s="7">
        <v>15.9</v>
      </c>
      <c r="L9" s="7">
        <f t="shared" ref="L9" si="1">K9*G9</f>
        <v>63.6</v>
      </c>
      <c r="M9" s="7" t="s">
        <v>32</v>
      </c>
      <c r="N9" s="7" t="s">
        <v>33</v>
      </c>
      <c r="O9" s="7" t="s">
        <v>34</v>
      </c>
      <c r="P9" s="17">
        <f>0.345*0.345*0.525</f>
        <v>6.2488124999999999E-2</v>
      </c>
      <c r="Q9" s="22">
        <f t="shared" ref="Q9" si="2">P9*G9</f>
        <v>0.24995249999999999</v>
      </c>
      <c r="R9" s="7" t="s">
        <v>27</v>
      </c>
    </row>
    <row r="10" spans="1:18" ht="25.05" customHeight="1">
      <c r="A10" s="42"/>
      <c r="B10" s="4" t="s">
        <v>35</v>
      </c>
      <c r="C10" s="5" t="s">
        <v>36</v>
      </c>
      <c r="D10" s="6">
        <f t="shared" si="0"/>
        <v>50</v>
      </c>
      <c r="E10" s="6" t="s">
        <v>31</v>
      </c>
      <c r="F10" s="7">
        <v>5</v>
      </c>
      <c r="G10" s="7">
        <v>10</v>
      </c>
      <c r="H10" s="7">
        <v>14</v>
      </c>
      <c r="I10" s="16">
        <f t="shared" ref="I10:I19" si="3">H10*G10</f>
        <v>140</v>
      </c>
      <c r="J10" s="16" t="s">
        <v>32</v>
      </c>
      <c r="K10" s="8">
        <v>16.7</v>
      </c>
      <c r="L10" s="7">
        <f t="shared" ref="L10:L19" si="4">K10*G10</f>
        <v>167</v>
      </c>
      <c r="M10" s="7" t="s">
        <v>32</v>
      </c>
      <c r="N10" s="7" t="s">
        <v>37</v>
      </c>
      <c r="O10" s="7" t="s">
        <v>34</v>
      </c>
      <c r="P10" s="17">
        <f>0.375*0.375*0.525</f>
        <v>7.3828124999999994E-2</v>
      </c>
      <c r="Q10" s="22">
        <f t="shared" ref="Q10:Q21" si="5">P10*G10</f>
        <v>0.73828125</v>
      </c>
      <c r="R10" s="7" t="s">
        <v>27</v>
      </c>
    </row>
    <row r="11" spans="1:18" ht="25.05" customHeight="1">
      <c r="A11" s="42"/>
      <c r="B11" s="4" t="s">
        <v>38</v>
      </c>
      <c r="C11" s="5" t="s">
        <v>39</v>
      </c>
      <c r="D11" s="6">
        <f t="shared" si="0"/>
        <v>50</v>
      </c>
      <c r="E11" s="6" t="s">
        <v>31</v>
      </c>
      <c r="F11" s="8">
        <v>50</v>
      </c>
      <c r="G11" s="7">
        <v>1</v>
      </c>
      <c r="H11" s="7">
        <v>14.4</v>
      </c>
      <c r="I11" s="16">
        <f t="shared" si="3"/>
        <v>14.4</v>
      </c>
      <c r="J11" s="16" t="s">
        <v>32</v>
      </c>
      <c r="K11" s="8">
        <v>15.4</v>
      </c>
      <c r="L11" s="7">
        <f t="shared" si="4"/>
        <v>15.4</v>
      </c>
      <c r="M11" s="7" t="s">
        <v>32</v>
      </c>
      <c r="N11" s="7" t="s">
        <v>40</v>
      </c>
      <c r="O11" s="7" t="s">
        <v>34</v>
      </c>
      <c r="P11" s="17">
        <f>0.395*0.395*0.325</f>
        <v>5.0708125E-2</v>
      </c>
      <c r="Q11" s="22">
        <f t="shared" si="5"/>
        <v>5.0708125E-2</v>
      </c>
      <c r="R11" s="7" t="s">
        <v>27</v>
      </c>
    </row>
    <row r="12" spans="1:18" ht="25.05" customHeight="1">
      <c r="A12" s="42"/>
      <c r="B12" s="4" t="s">
        <v>41</v>
      </c>
      <c r="C12" s="5" t="s">
        <v>42</v>
      </c>
      <c r="D12" s="6">
        <f t="shared" si="0"/>
        <v>50</v>
      </c>
      <c r="E12" s="6" t="s">
        <v>31</v>
      </c>
      <c r="F12" s="8">
        <v>50</v>
      </c>
      <c r="G12" s="7">
        <v>1</v>
      </c>
      <c r="H12" s="7">
        <v>17.3</v>
      </c>
      <c r="I12" s="16">
        <f t="shared" si="3"/>
        <v>17.3</v>
      </c>
      <c r="J12" s="16" t="s">
        <v>32</v>
      </c>
      <c r="K12" s="8">
        <v>18.3</v>
      </c>
      <c r="L12" s="7">
        <f t="shared" si="4"/>
        <v>18.3</v>
      </c>
      <c r="M12" s="7" t="s">
        <v>32</v>
      </c>
      <c r="N12" s="7" t="s">
        <v>40</v>
      </c>
      <c r="O12" s="7" t="s">
        <v>34</v>
      </c>
      <c r="P12" s="17">
        <f>0.395*0.395*0.325</f>
        <v>5.0708125E-2</v>
      </c>
      <c r="Q12" s="22">
        <f t="shared" si="5"/>
        <v>5.0708125E-2</v>
      </c>
      <c r="R12" s="7" t="s">
        <v>27</v>
      </c>
    </row>
    <row r="13" spans="1:18" ht="25.05" customHeight="1">
      <c r="A13" s="42"/>
      <c r="B13" s="4" t="s">
        <v>43</v>
      </c>
      <c r="C13" s="5" t="s">
        <v>44</v>
      </c>
      <c r="D13" s="6">
        <f t="shared" si="0"/>
        <v>20</v>
      </c>
      <c r="E13" s="6" t="s">
        <v>31</v>
      </c>
      <c r="F13" s="8">
        <v>5</v>
      </c>
      <c r="G13" s="7">
        <v>4</v>
      </c>
      <c r="H13" s="7">
        <v>11.1</v>
      </c>
      <c r="I13" s="16">
        <f t="shared" si="3"/>
        <v>44.4</v>
      </c>
      <c r="J13" s="16" t="s">
        <v>32</v>
      </c>
      <c r="K13" s="8">
        <v>12.3</v>
      </c>
      <c r="L13" s="7">
        <f t="shared" si="4"/>
        <v>49.2</v>
      </c>
      <c r="M13" s="7" t="s">
        <v>32</v>
      </c>
      <c r="N13" s="7" t="s">
        <v>33</v>
      </c>
      <c r="O13" s="7" t="s">
        <v>34</v>
      </c>
      <c r="P13" s="17">
        <f>0.345*0.345*0.525</f>
        <v>6.2488124999999999E-2</v>
      </c>
      <c r="Q13" s="22">
        <f t="shared" si="5"/>
        <v>0.24995249999999999</v>
      </c>
      <c r="R13" s="7" t="s">
        <v>27</v>
      </c>
    </row>
    <row r="14" spans="1:18" ht="25.05" customHeight="1">
      <c r="A14" s="42"/>
      <c r="B14" s="4" t="s">
        <v>45</v>
      </c>
      <c r="C14" s="5" t="s">
        <v>46</v>
      </c>
      <c r="D14" s="6">
        <f t="shared" si="0"/>
        <v>50</v>
      </c>
      <c r="E14" s="6" t="s">
        <v>31</v>
      </c>
      <c r="F14" s="8">
        <v>50</v>
      </c>
      <c r="G14" s="7">
        <v>1</v>
      </c>
      <c r="H14" s="7">
        <v>19.5</v>
      </c>
      <c r="I14" s="16">
        <f t="shared" si="3"/>
        <v>19.5</v>
      </c>
      <c r="J14" s="16" t="s">
        <v>32</v>
      </c>
      <c r="K14" s="8">
        <v>21.4</v>
      </c>
      <c r="L14" s="7">
        <f t="shared" si="4"/>
        <v>21.4</v>
      </c>
      <c r="M14" s="7" t="s">
        <v>32</v>
      </c>
      <c r="N14" s="7" t="s">
        <v>47</v>
      </c>
      <c r="O14" s="7" t="s">
        <v>34</v>
      </c>
      <c r="P14" s="17">
        <f>0.395*0.395*0.525</f>
        <v>8.1913125000000003E-2</v>
      </c>
      <c r="Q14" s="22">
        <f t="shared" si="5"/>
        <v>8.1913125000000003E-2</v>
      </c>
      <c r="R14" s="7" t="s">
        <v>27</v>
      </c>
    </row>
    <row r="15" spans="1:18" ht="25.05" customHeight="1">
      <c r="A15" s="42"/>
      <c r="B15" s="4" t="s">
        <v>48</v>
      </c>
      <c r="C15" s="5" t="s">
        <v>49</v>
      </c>
      <c r="D15" s="6">
        <v>120</v>
      </c>
      <c r="E15" s="6" t="s">
        <v>31</v>
      </c>
      <c r="F15" s="8">
        <v>5</v>
      </c>
      <c r="G15" s="7">
        <f>D15/F15</f>
        <v>24</v>
      </c>
      <c r="H15" s="7">
        <v>11.1</v>
      </c>
      <c r="I15" s="16">
        <f t="shared" si="3"/>
        <v>266.39999999999998</v>
      </c>
      <c r="J15" s="16" t="s">
        <v>32</v>
      </c>
      <c r="K15" s="8">
        <v>12.3</v>
      </c>
      <c r="L15" s="7">
        <f t="shared" si="4"/>
        <v>295.2</v>
      </c>
      <c r="M15" s="7" t="s">
        <v>32</v>
      </c>
      <c r="N15" s="7" t="s">
        <v>33</v>
      </c>
      <c r="O15" s="7" t="s">
        <v>34</v>
      </c>
      <c r="P15" s="17">
        <f>0.345*0.345*0.525</f>
        <v>6.2488124999999999E-2</v>
      </c>
      <c r="Q15" s="22">
        <f t="shared" si="5"/>
        <v>1.4997149999999999</v>
      </c>
      <c r="R15" s="7" t="s">
        <v>27</v>
      </c>
    </row>
    <row r="16" spans="1:18" ht="25.05" customHeight="1">
      <c r="A16" s="42"/>
      <c r="B16" s="4" t="s">
        <v>50</v>
      </c>
      <c r="C16" s="5" t="s">
        <v>51</v>
      </c>
      <c r="D16" s="6">
        <v>10</v>
      </c>
      <c r="E16" s="6" t="s">
        <v>31</v>
      </c>
      <c r="F16" s="8">
        <v>5</v>
      </c>
      <c r="G16" s="7">
        <f t="shared" ref="G16:G19" si="6">D16/F16</f>
        <v>2</v>
      </c>
      <c r="H16" s="7">
        <v>15.5</v>
      </c>
      <c r="I16" s="16">
        <f t="shared" si="3"/>
        <v>31</v>
      </c>
      <c r="J16" s="16" t="s">
        <v>32</v>
      </c>
      <c r="K16" s="8">
        <v>16.7</v>
      </c>
      <c r="L16" s="7">
        <f t="shared" si="4"/>
        <v>33.4</v>
      </c>
      <c r="M16" s="7" t="s">
        <v>32</v>
      </c>
      <c r="N16" s="7" t="s">
        <v>33</v>
      </c>
      <c r="O16" s="7" t="s">
        <v>34</v>
      </c>
      <c r="P16" s="17">
        <f t="shared" ref="P16:P18" si="7">0.345*0.345*0.525</f>
        <v>6.2488124999999999E-2</v>
      </c>
      <c r="Q16" s="22">
        <f t="shared" si="5"/>
        <v>0.12497625</v>
      </c>
      <c r="R16" s="7" t="s">
        <v>27</v>
      </c>
    </row>
    <row r="17" spans="1:18" ht="25.05" customHeight="1">
      <c r="A17" s="42"/>
      <c r="B17" s="4" t="s">
        <v>52</v>
      </c>
      <c r="C17" s="5" t="s">
        <v>53</v>
      </c>
      <c r="D17" s="6">
        <v>50</v>
      </c>
      <c r="E17" s="6" t="s">
        <v>31</v>
      </c>
      <c r="F17" s="8">
        <v>5</v>
      </c>
      <c r="G17" s="7">
        <f t="shared" si="6"/>
        <v>10</v>
      </c>
      <c r="H17" s="7">
        <v>11.5</v>
      </c>
      <c r="I17" s="16">
        <f t="shared" si="3"/>
        <v>115</v>
      </c>
      <c r="J17" s="16" t="s">
        <v>32</v>
      </c>
      <c r="K17" s="8">
        <v>12.7</v>
      </c>
      <c r="L17" s="7">
        <f t="shared" si="4"/>
        <v>127</v>
      </c>
      <c r="M17" s="7" t="s">
        <v>32</v>
      </c>
      <c r="N17" s="7" t="s">
        <v>33</v>
      </c>
      <c r="O17" s="7" t="s">
        <v>34</v>
      </c>
      <c r="P17" s="17">
        <f t="shared" si="7"/>
        <v>6.2488124999999999E-2</v>
      </c>
      <c r="Q17" s="22">
        <f t="shared" si="5"/>
        <v>0.62488125000000005</v>
      </c>
      <c r="R17" s="7" t="s">
        <v>27</v>
      </c>
    </row>
    <row r="18" spans="1:18" ht="25.05" customHeight="1">
      <c r="A18" s="42"/>
      <c r="B18" s="4" t="s">
        <v>54</v>
      </c>
      <c r="C18" s="5" t="s">
        <v>55</v>
      </c>
      <c r="D18" s="6">
        <v>50</v>
      </c>
      <c r="E18" s="6" t="s">
        <v>31</v>
      </c>
      <c r="F18" s="8">
        <v>5</v>
      </c>
      <c r="G18" s="7">
        <f t="shared" si="6"/>
        <v>10</v>
      </c>
      <c r="H18" s="7">
        <v>15.2</v>
      </c>
      <c r="I18" s="16">
        <f t="shared" si="3"/>
        <v>152</v>
      </c>
      <c r="J18" s="16" t="s">
        <v>32</v>
      </c>
      <c r="K18" s="8">
        <v>16.399999999999999</v>
      </c>
      <c r="L18" s="7">
        <f t="shared" si="4"/>
        <v>164</v>
      </c>
      <c r="M18" s="7" t="s">
        <v>32</v>
      </c>
      <c r="N18" s="7" t="s">
        <v>33</v>
      </c>
      <c r="O18" s="7" t="s">
        <v>34</v>
      </c>
      <c r="P18" s="17">
        <f t="shared" si="7"/>
        <v>6.2488124999999999E-2</v>
      </c>
      <c r="Q18" s="22">
        <f t="shared" si="5"/>
        <v>0.62488125000000005</v>
      </c>
      <c r="R18" s="7" t="s">
        <v>27</v>
      </c>
    </row>
    <row r="19" spans="1:18" ht="25.05" customHeight="1">
      <c r="A19" s="42"/>
      <c r="B19" s="4" t="s">
        <v>56</v>
      </c>
      <c r="C19" s="5" t="s">
        <v>57</v>
      </c>
      <c r="D19" s="6">
        <v>50</v>
      </c>
      <c r="E19" s="6" t="s">
        <v>31</v>
      </c>
      <c r="F19" s="8">
        <v>5</v>
      </c>
      <c r="G19" s="7">
        <f t="shared" si="6"/>
        <v>10</v>
      </c>
      <c r="H19" s="7">
        <v>7.4</v>
      </c>
      <c r="I19" s="16">
        <f t="shared" si="3"/>
        <v>74</v>
      </c>
      <c r="J19" s="16" t="s">
        <v>32</v>
      </c>
      <c r="K19" s="8">
        <v>8.4</v>
      </c>
      <c r="L19" s="7">
        <f t="shared" si="4"/>
        <v>84</v>
      </c>
      <c r="M19" s="7" t="s">
        <v>32</v>
      </c>
      <c r="N19" s="7" t="s">
        <v>58</v>
      </c>
      <c r="O19" s="7" t="s">
        <v>34</v>
      </c>
      <c r="P19" s="17">
        <f>0.4*0.43*0.44</f>
        <v>7.5679999999999997E-2</v>
      </c>
      <c r="Q19" s="22">
        <f t="shared" si="5"/>
        <v>0.75680000000000003</v>
      </c>
      <c r="R19" s="7" t="s">
        <v>27</v>
      </c>
    </row>
    <row r="20" spans="1:18" ht="25.05" customHeight="1">
      <c r="A20" s="42"/>
      <c r="B20" s="4" t="s">
        <v>59</v>
      </c>
      <c r="C20" s="5" t="s">
        <v>60</v>
      </c>
      <c r="D20" s="6">
        <v>10</v>
      </c>
      <c r="E20" s="6" t="s">
        <v>31</v>
      </c>
      <c r="F20" s="8">
        <v>1</v>
      </c>
      <c r="G20" s="7">
        <v>10</v>
      </c>
      <c r="H20" s="7">
        <v>12.5</v>
      </c>
      <c r="I20" s="16">
        <f t="shared" ref="I20:I26" si="8">H20*G20</f>
        <v>125</v>
      </c>
      <c r="J20" s="16" t="s">
        <v>32</v>
      </c>
      <c r="K20" s="8">
        <v>13.7</v>
      </c>
      <c r="L20" s="7">
        <f t="shared" ref="L20:L26" si="9">K20*G20</f>
        <v>137</v>
      </c>
      <c r="M20" s="7" t="s">
        <v>32</v>
      </c>
      <c r="N20" s="7" t="s">
        <v>61</v>
      </c>
      <c r="O20" s="7" t="s">
        <v>34</v>
      </c>
      <c r="P20" s="17">
        <f>0.19*0.4*0.7</f>
        <v>5.3199999999999997E-2</v>
      </c>
      <c r="Q20" s="22">
        <f t="shared" si="5"/>
        <v>0.53200000000000003</v>
      </c>
      <c r="R20" s="7" t="s">
        <v>27</v>
      </c>
    </row>
    <row r="21" spans="1:18" ht="25.05" customHeight="1">
      <c r="A21" s="42"/>
      <c r="B21" s="4" t="s">
        <v>62</v>
      </c>
      <c r="C21" s="5" t="s">
        <v>63</v>
      </c>
      <c r="D21" s="6">
        <v>18</v>
      </c>
      <c r="E21" s="6" t="s">
        <v>31</v>
      </c>
      <c r="F21" s="8">
        <v>3</v>
      </c>
      <c r="G21" s="7">
        <v>6</v>
      </c>
      <c r="H21" s="7">
        <v>11.5</v>
      </c>
      <c r="I21" s="16">
        <f t="shared" si="8"/>
        <v>69</v>
      </c>
      <c r="J21" s="16" t="s">
        <v>32</v>
      </c>
      <c r="K21" s="8">
        <v>12.7</v>
      </c>
      <c r="L21" s="7">
        <f t="shared" si="9"/>
        <v>76.2</v>
      </c>
      <c r="M21" s="7" t="s">
        <v>32</v>
      </c>
      <c r="N21" s="7" t="s">
        <v>64</v>
      </c>
      <c r="O21" s="7" t="s">
        <v>34</v>
      </c>
      <c r="P21" s="17">
        <f>0.31*0.4*0.56</f>
        <v>6.9440000000000002E-2</v>
      </c>
      <c r="Q21" s="22">
        <f t="shared" si="5"/>
        <v>0.41664000000000001</v>
      </c>
      <c r="R21" s="7" t="s">
        <v>27</v>
      </c>
    </row>
    <row r="22" spans="1:18" ht="25.05" customHeight="1">
      <c r="A22" s="42"/>
      <c r="B22" s="44" t="s">
        <v>65</v>
      </c>
      <c r="C22" s="5" t="s">
        <v>63</v>
      </c>
      <c r="D22" s="6">
        <v>2</v>
      </c>
      <c r="E22" s="6" t="s">
        <v>31</v>
      </c>
      <c r="F22" s="48">
        <v>3</v>
      </c>
      <c r="G22" s="50">
        <v>1</v>
      </c>
      <c r="H22" s="50">
        <v>11.5</v>
      </c>
      <c r="I22" s="52">
        <f t="shared" si="8"/>
        <v>11.5</v>
      </c>
      <c r="J22" s="52" t="s">
        <v>32</v>
      </c>
      <c r="K22" s="48">
        <v>12.7</v>
      </c>
      <c r="L22" s="50">
        <f t="shared" si="9"/>
        <v>12.7</v>
      </c>
      <c r="M22" s="50" t="s">
        <v>32</v>
      </c>
      <c r="N22" s="50" t="s">
        <v>64</v>
      </c>
      <c r="O22" s="50" t="s">
        <v>34</v>
      </c>
      <c r="P22" s="54">
        <f>0.31*0.4*0.56</f>
        <v>6.9440000000000002E-2</v>
      </c>
      <c r="Q22" s="56">
        <f t="shared" ref="Q22:Q26" si="10">P22*G22</f>
        <v>6.9440000000000002E-2</v>
      </c>
      <c r="R22" s="50" t="s">
        <v>27</v>
      </c>
    </row>
    <row r="23" spans="1:18" ht="25.05" customHeight="1">
      <c r="A23" s="42"/>
      <c r="B23" s="45"/>
      <c r="C23" s="5" t="s">
        <v>66</v>
      </c>
      <c r="D23" s="6">
        <v>1</v>
      </c>
      <c r="E23" s="6" t="s">
        <v>31</v>
      </c>
      <c r="F23" s="49"/>
      <c r="G23" s="51"/>
      <c r="H23" s="51"/>
      <c r="I23" s="53"/>
      <c r="J23" s="53"/>
      <c r="K23" s="49"/>
      <c r="L23" s="51"/>
      <c r="M23" s="51"/>
      <c r="N23" s="51"/>
      <c r="O23" s="51"/>
      <c r="P23" s="55"/>
      <c r="Q23" s="57"/>
      <c r="R23" s="51"/>
    </row>
    <row r="24" spans="1:18" ht="25.05" customHeight="1">
      <c r="A24" s="42"/>
      <c r="B24" s="4" t="s">
        <v>67</v>
      </c>
      <c r="C24" s="5" t="s">
        <v>66</v>
      </c>
      <c r="D24" s="6">
        <v>9</v>
      </c>
      <c r="E24" s="6" t="s">
        <v>31</v>
      </c>
      <c r="F24" s="8">
        <v>3</v>
      </c>
      <c r="G24" s="7">
        <f t="shared" ref="G24:G25" si="11">D24/F24</f>
        <v>3</v>
      </c>
      <c r="H24" s="7">
        <v>11.5</v>
      </c>
      <c r="I24" s="16">
        <f t="shared" si="8"/>
        <v>34.5</v>
      </c>
      <c r="J24" s="16" t="s">
        <v>32</v>
      </c>
      <c r="K24" s="8">
        <v>12.7</v>
      </c>
      <c r="L24" s="7">
        <f t="shared" si="9"/>
        <v>38.1</v>
      </c>
      <c r="M24" s="7" t="s">
        <v>32</v>
      </c>
      <c r="N24" s="7" t="s">
        <v>64</v>
      </c>
      <c r="O24" s="7" t="s">
        <v>34</v>
      </c>
      <c r="P24" s="17">
        <f>0.31*0.4*0.56</f>
        <v>6.9440000000000002E-2</v>
      </c>
      <c r="Q24" s="22">
        <f t="shared" si="10"/>
        <v>0.20832000000000001</v>
      </c>
      <c r="R24" s="7" t="s">
        <v>27</v>
      </c>
    </row>
    <row r="25" spans="1:18" ht="25.05" customHeight="1">
      <c r="A25" s="42"/>
      <c r="B25" s="4" t="s">
        <v>68</v>
      </c>
      <c r="C25" s="5" t="s">
        <v>69</v>
      </c>
      <c r="D25" s="6">
        <v>50</v>
      </c>
      <c r="E25" s="6" t="s">
        <v>31</v>
      </c>
      <c r="F25" s="8">
        <v>5</v>
      </c>
      <c r="G25" s="7">
        <f t="shared" si="11"/>
        <v>10</v>
      </c>
      <c r="H25" s="7">
        <v>11.5</v>
      </c>
      <c r="I25" s="16">
        <f t="shared" si="8"/>
        <v>115</v>
      </c>
      <c r="J25" s="16" t="s">
        <v>32</v>
      </c>
      <c r="K25" s="8">
        <v>12.7</v>
      </c>
      <c r="L25" s="7">
        <f t="shared" si="9"/>
        <v>127</v>
      </c>
      <c r="M25" s="7" t="s">
        <v>32</v>
      </c>
      <c r="N25" s="7" t="s">
        <v>33</v>
      </c>
      <c r="O25" s="7" t="s">
        <v>34</v>
      </c>
      <c r="P25" s="17">
        <f>0.345*0.345*0.525</f>
        <v>6.2488124999999999E-2</v>
      </c>
      <c r="Q25" s="22">
        <f t="shared" si="10"/>
        <v>0.62488125000000005</v>
      </c>
      <c r="R25" s="7" t="s">
        <v>27</v>
      </c>
    </row>
    <row r="26" spans="1:18" ht="25.05" customHeight="1">
      <c r="A26" s="42"/>
      <c r="B26" s="44" t="s">
        <v>70</v>
      </c>
      <c r="C26" s="11" t="s">
        <v>71</v>
      </c>
      <c r="D26" s="6">
        <v>50</v>
      </c>
      <c r="E26" s="6" t="s">
        <v>31</v>
      </c>
      <c r="F26" s="48">
        <v>60</v>
      </c>
      <c r="G26" s="50">
        <v>1</v>
      </c>
      <c r="H26" s="50">
        <v>15</v>
      </c>
      <c r="I26" s="50">
        <f t="shared" si="8"/>
        <v>15</v>
      </c>
      <c r="J26" s="50" t="s">
        <v>32</v>
      </c>
      <c r="K26" s="50">
        <v>16.5</v>
      </c>
      <c r="L26" s="50">
        <f t="shared" si="9"/>
        <v>16.5</v>
      </c>
      <c r="M26" s="50" t="s">
        <v>32</v>
      </c>
      <c r="N26" s="50" t="s">
        <v>72</v>
      </c>
      <c r="O26" s="50" t="s">
        <v>34</v>
      </c>
      <c r="P26" s="54">
        <f>0.405*0.405*0.52</f>
        <v>8.5292999999999994E-2</v>
      </c>
      <c r="Q26" s="56">
        <f t="shared" si="10"/>
        <v>8.5292999999999994E-2</v>
      </c>
      <c r="R26" s="50" t="s">
        <v>27</v>
      </c>
    </row>
    <row r="27" spans="1:18" ht="25.05" customHeight="1">
      <c r="A27" s="42"/>
      <c r="B27" s="45"/>
      <c r="C27" s="5" t="s">
        <v>73</v>
      </c>
      <c r="D27" s="6">
        <v>10</v>
      </c>
      <c r="E27" s="6" t="s">
        <v>31</v>
      </c>
      <c r="F27" s="49"/>
      <c r="G27" s="51"/>
      <c r="H27" s="51"/>
      <c r="I27" s="51"/>
      <c r="J27" s="51"/>
      <c r="K27" s="51"/>
      <c r="L27" s="51"/>
      <c r="M27" s="51"/>
      <c r="N27" s="51"/>
      <c r="O27" s="51"/>
      <c r="P27" s="55"/>
      <c r="Q27" s="57"/>
      <c r="R27" s="51"/>
    </row>
    <row r="28" spans="1:18" ht="25.05" customHeight="1">
      <c r="A28" s="42"/>
      <c r="B28" s="9" t="s">
        <v>74</v>
      </c>
      <c r="C28" s="46" t="s">
        <v>75</v>
      </c>
      <c r="D28" s="6">
        <v>30</v>
      </c>
      <c r="E28" s="6" t="s">
        <v>31</v>
      </c>
      <c r="F28" s="8">
        <v>30</v>
      </c>
      <c r="G28" s="10">
        <v>1</v>
      </c>
      <c r="H28" s="10">
        <v>18</v>
      </c>
      <c r="I28" s="10">
        <v>18</v>
      </c>
      <c r="J28" s="10" t="s">
        <v>32</v>
      </c>
      <c r="K28" s="8">
        <v>20.100000000000001</v>
      </c>
      <c r="L28" s="10">
        <v>20.100000000000001</v>
      </c>
      <c r="M28" s="10" t="s">
        <v>32</v>
      </c>
      <c r="N28" s="10" t="s">
        <v>76</v>
      </c>
      <c r="O28" s="10" t="s">
        <v>34</v>
      </c>
      <c r="P28" s="18">
        <f>0.4*0.4*0.525</f>
        <v>8.4000000000000005E-2</v>
      </c>
      <c r="Q28" s="23">
        <f>P28*G28</f>
        <v>8.4000000000000005E-2</v>
      </c>
      <c r="R28" s="10" t="s">
        <v>27</v>
      </c>
    </row>
    <row r="29" spans="1:18" ht="25.05" customHeight="1">
      <c r="A29" s="42"/>
      <c r="B29" s="4" t="s">
        <v>77</v>
      </c>
      <c r="C29" s="47"/>
      <c r="D29" s="6">
        <v>20</v>
      </c>
      <c r="E29" s="6" t="s">
        <v>31</v>
      </c>
      <c r="F29" s="8">
        <v>20</v>
      </c>
      <c r="G29" s="7">
        <v>1</v>
      </c>
      <c r="H29" s="7">
        <v>12.5</v>
      </c>
      <c r="I29" s="16">
        <v>12.5</v>
      </c>
      <c r="J29" s="16" t="s">
        <v>32</v>
      </c>
      <c r="K29" s="8">
        <v>13.6</v>
      </c>
      <c r="L29" s="7">
        <v>13.6</v>
      </c>
      <c r="M29" s="7" t="s">
        <v>32</v>
      </c>
      <c r="N29" s="7" t="s">
        <v>78</v>
      </c>
      <c r="O29" s="7" t="s">
        <v>34</v>
      </c>
      <c r="P29" s="17">
        <f>0.4*0.4*0.42</f>
        <v>6.7199999999999996E-2</v>
      </c>
      <c r="Q29" s="23">
        <f>P29*G29</f>
        <v>6.7199999999999996E-2</v>
      </c>
      <c r="R29" s="7" t="s">
        <v>27</v>
      </c>
    </row>
    <row r="30" spans="1:18" ht="25.05" customHeight="1">
      <c r="A30" s="42"/>
      <c r="B30" s="4" t="s">
        <v>79</v>
      </c>
      <c r="C30" s="46" t="s">
        <v>80</v>
      </c>
      <c r="D30" s="6">
        <v>30</v>
      </c>
      <c r="E30" s="6" t="s">
        <v>31</v>
      </c>
      <c r="F30" s="8">
        <v>30</v>
      </c>
      <c r="G30" s="7">
        <v>1</v>
      </c>
      <c r="H30" s="7">
        <v>24</v>
      </c>
      <c r="I30" s="16">
        <v>24</v>
      </c>
      <c r="J30" s="16" t="s">
        <v>32</v>
      </c>
      <c r="K30" s="8">
        <v>26</v>
      </c>
      <c r="L30" s="7">
        <v>26</v>
      </c>
      <c r="M30" s="7" t="s">
        <v>32</v>
      </c>
      <c r="N30" s="7" t="s">
        <v>81</v>
      </c>
      <c r="O30" s="7" t="s">
        <v>34</v>
      </c>
      <c r="P30" s="17">
        <f>0.58*0.38*0.3</f>
        <v>6.6119999999999998E-2</v>
      </c>
      <c r="Q30" s="23">
        <f>P30*G30</f>
        <v>6.6119999999999998E-2</v>
      </c>
      <c r="R30" s="7" t="s">
        <v>27</v>
      </c>
    </row>
    <row r="31" spans="1:18" ht="25.05" customHeight="1">
      <c r="A31" s="43"/>
      <c r="B31" s="4" t="s">
        <v>82</v>
      </c>
      <c r="C31" s="47"/>
      <c r="D31" s="6">
        <v>20</v>
      </c>
      <c r="E31" s="6" t="s">
        <v>31</v>
      </c>
      <c r="F31" s="8">
        <v>20</v>
      </c>
      <c r="G31" s="7">
        <v>1</v>
      </c>
      <c r="H31" s="7">
        <v>16</v>
      </c>
      <c r="I31" s="16">
        <v>16</v>
      </c>
      <c r="J31" s="16" t="s">
        <v>32</v>
      </c>
      <c r="K31" s="8">
        <v>17.5</v>
      </c>
      <c r="L31" s="7">
        <v>17.5</v>
      </c>
      <c r="M31" s="7" t="s">
        <v>32</v>
      </c>
      <c r="N31" s="7" t="s">
        <v>33</v>
      </c>
      <c r="O31" s="7" t="s">
        <v>34</v>
      </c>
      <c r="P31" s="17">
        <f>0.345*0.345*0.525</f>
        <v>6.2488124999999999E-2</v>
      </c>
      <c r="Q31" s="23">
        <f>P31*G31</f>
        <v>6.2488124999999999E-2</v>
      </c>
      <c r="R31" s="7" t="s">
        <v>27</v>
      </c>
    </row>
    <row r="32" spans="1:18" ht="19.95" customHeight="1">
      <c r="A32" s="12" t="s">
        <v>83</v>
      </c>
      <c r="B32" s="4"/>
      <c r="C32" s="7"/>
      <c r="D32" s="6">
        <f t="shared" ref="D32:I32" si="12">SUM(D9:D31)</f>
        <v>770</v>
      </c>
      <c r="E32" s="6" t="s">
        <v>31</v>
      </c>
      <c r="F32" s="13"/>
      <c r="G32" s="6">
        <f t="shared" si="12"/>
        <v>112</v>
      </c>
      <c r="H32" s="7" t="s">
        <v>84</v>
      </c>
      <c r="I32" s="19">
        <f t="shared" si="12"/>
        <v>1373.3</v>
      </c>
      <c r="J32" s="7" t="s">
        <v>32</v>
      </c>
      <c r="K32" s="20"/>
      <c r="L32" s="19">
        <f>SUM(L9:L31)</f>
        <v>1523.2</v>
      </c>
      <c r="M32" s="7" t="s">
        <v>32</v>
      </c>
      <c r="N32" s="21"/>
      <c r="O32" s="7"/>
      <c r="P32" s="6"/>
      <c r="Q32" s="24">
        <f>SUM(Q9:Q31)</f>
        <v>7.2691517499999998</v>
      </c>
      <c r="R32" s="7" t="s">
        <v>27</v>
      </c>
    </row>
    <row r="33" spans="1:3" ht="22.95" customHeight="1">
      <c r="A33" s="14" t="s">
        <v>85</v>
      </c>
      <c r="B33" s="40" t="s">
        <v>86</v>
      </c>
      <c r="C33" s="40"/>
    </row>
    <row r="34" spans="1:3" ht="22.95" customHeight="1"/>
  </sheetData>
  <mergeCells count="57">
    <mergeCell ref="R22:R23"/>
    <mergeCell ref="R26:R27"/>
    <mergeCell ref="O22:O23"/>
    <mergeCell ref="O26:O27"/>
    <mergeCell ref="P22:P23"/>
    <mergeCell ref="P26:P27"/>
    <mergeCell ref="Q22:Q23"/>
    <mergeCell ref="Q26:Q27"/>
    <mergeCell ref="L22:L23"/>
    <mergeCell ref="L26:L27"/>
    <mergeCell ref="M22:M23"/>
    <mergeCell ref="M26:M27"/>
    <mergeCell ref="N22:N23"/>
    <mergeCell ref="N26:N27"/>
    <mergeCell ref="I22:I23"/>
    <mergeCell ref="I26:I27"/>
    <mergeCell ref="J22:J23"/>
    <mergeCell ref="J26:J27"/>
    <mergeCell ref="K22:K23"/>
    <mergeCell ref="K26:K27"/>
    <mergeCell ref="F22:F23"/>
    <mergeCell ref="F26:F27"/>
    <mergeCell ref="G22:G23"/>
    <mergeCell ref="G26:G27"/>
    <mergeCell ref="H22:H23"/>
    <mergeCell ref="H26:H27"/>
    <mergeCell ref="B33:C33"/>
    <mergeCell ref="A9:A31"/>
    <mergeCell ref="B22:B23"/>
    <mergeCell ref="B26:B27"/>
    <mergeCell ref="C28:C29"/>
    <mergeCell ref="C30:C31"/>
    <mergeCell ref="D8:E8"/>
    <mergeCell ref="I8:J8"/>
    <mergeCell ref="L8:M8"/>
    <mergeCell ref="N8:O8"/>
    <mergeCell ref="Q8:R8"/>
    <mergeCell ref="A6:B6"/>
    <mergeCell ref="C6:H6"/>
    <mergeCell ref="I6:K6"/>
    <mergeCell ref="L6:R6"/>
    <mergeCell ref="A7:R7"/>
    <mergeCell ref="A4:B4"/>
    <mergeCell ref="C4:H4"/>
    <mergeCell ref="I4:K4"/>
    <mergeCell ref="L4:R4"/>
    <mergeCell ref="A5:B5"/>
    <mergeCell ref="C5:H5"/>
    <mergeCell ref="I5:K5"/>
    <mergeCell ref="L5:R5"/>
    <mergeCell ref="A1:R1"/>
    <mergeCell ref="A2:H2"/>
    <mergeCell ref="I2:R2"/>
    <mergeCell ref="A3:B3"/>
    <mergeCell ref="C3:H3"/>
    <mergeCell ref="I3:K3"/>
    <mergeCell ref="L3:R3"/>
  </mergeCells>
  <pageMargins left="0.75" right="0.75" top="1" bottom="1" header="0.5" footer="0.5"/>
  <pageSetup paperSize="9" scale="7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Nezrin Xankishiyeva</cp:lastModifiedBy>
  <dcterms:created xsi:type="dcterms:W3CDTF">2025-07-22T07:13:00Z</dcterms:created>
  <dcterms:modified xsi:type="dcterms:W3CDTF">2025-08-12T04:43:17Z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55A3F9C7B6554C48B93D4A0031CD8E36_13</vt:lpwstr>
  </property>
  <property fmtid="{D5CDD505-2E9C-101B-9397-08002B2CF9AE}" pid="3" name="KSOProductBuildVer">
    <vt:lpwstr>2052-12.1.0.22483</vt:lpwstr>
  </property>
</Properties>
</file>