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PROBLEMATICA\ofimatica\"/>
    </mc:Choice>
  </mc:AlternateContent>
  <xr:revisionPtr revIDLastSave="0" documentId="13_ncr:1_{5296DA3C-AB2D-4418-AE26-DE3EA3C99B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ómina" sheetId="1" r:id="rId1"/>
    <sheet name="Chec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3" i="1"/>
  <c r="G13" i="1" s="1"/>
  <c r="I13" i="1" s="1"/>
  <c r="E12" i="1"/>
  <c r="G12" i="1" s="1"/>
  <c r="I12" i="1" s="1"/>
  <c r="E11" i="1"/>
  <c r="G11" i="1" s="1"/>
  <c r="I11" i="1" s="1"/>
  <c r="E10" i="1"/>
  <c r="G10" i="1" s="1"/>
  <c r="I10" i="1" s="1"/>
  <c r="E9" i="1"/>
  <c r="G9" i="1" s="1"/>
  <c r="I9" i="1" s="1"/>
  <c r="E8" i="1"/>
  <c r="E15" i="1" l="1"/>
  <c r="H10" i="1"/>
  <c r="J10" i="1" s="1"/>
  <c r="M10" i="1" s="1"/>
  <c r="H12" i="1"/>
  <c r="J12" i="1" s="1"/>
  <c r="M12" i="1" s="1"/>
  <c r="H9" i="1"/>
  <c r="H11" i="1"/>
  <c r="G8" i="1"/>
  <c r="H13" i="1"/>
  <c r="G15" i="1" l="1"/>
  <c r="I8" i="1"/>
  <c r="I15" i="1" s="1"/>
  <c r="J9" i="1"/>
  <c r="J13" i="1"/>
  <c r="N13" i="1" s="1"/>
  <c r="J11" i="1"/>
  <c r="N11" i="1"/>
  <c r="K12" i="1"/>
  <c r="N12" i="1"/>
  <c r="L12" i="1"/>
  <c r="K10" i="1"/>
  <c r="N10" i="1"/>
  <c r="L10" i="1"/>
  <c r="H8" i="1"/>
  <c r="H15" i="1" s="1"/>
  <c r="L9" i="1" l="1"/>
  <c r="M9" i="1"/>
  <c r="L13" i="1"/>
  <c r="M13" i="1"/>
  <c r="L11" i="1"/>
  <c r="M11" i="1"/>
  <c r="N9" i="1"/>
  <c r="K9" i="1"/>
  <c r="O9" i="1" s="1"/>
  <c r="P9" i="1" s="1"/>
  <c r="K11" i="1"/>
  <c r="O11" i="1" s="1"/>
  <c r="P11" i="1" s="1"/>
  <c r="K13" i="1"/>
  <c r="O12" i="1"/>
  <c r="P12" i="1" s="1"/>
  <c r="J8" i="1"/>
  <c r="O10" i="1"/>
  <c r="P10" i="1" s="1"/>
  <c r="J15" i="1" l="1"/>
  <c r="M8" i="1"/>
  <c r="M15" i="1" s="1"/>
  <c r="O13" i="1"/>
  <c r="P13" i="1" s="1"/>
  <c r="K8" i="1"/>
  <c r="K15" i="1" s="1"/>
  <c r="N8" i="1"/>
  <c r="N15" i="1" s="1"/>
  <c r="L8" i="1"/>
  <c r="L15" i="1" s="1"/>
  <c r="O8" i="1" l="1"/>
  <c r="O15" i="1" s="1"/>
  <c r="P8" i="1" l="1"/>
  <c r="P15" i="1" s="1"/>
</calcChain>
</file>

<file path=xl/sharedStrings.xml><?xml version="1.0" encoding="utf-8"?>
<sst xmlns="http://schemas.openxmlformats.org/spreadsheetml/2006/main" count="63" uniqueCount="49">
  <si>
    <t>NOMINA</t>
  </si>
  <si>
    <t>CODIGO</t>
  </si>
  <si>
    <t>NOMBRE</t>
  </si>
  <si>
    <t>CATEGORIA</t>
  </si>
  <si>
    <t>SUELDO MENSUAL</t>
  </si>
  <si>
    <t>SUELDO DIARIO</t>
  </si>
  <si>
    <t>DIAS TRABAJADOS</t>
  </si>
  <si>
    <t>SUELDO QUINCENAL</t>
  </si>
  <si>
    <t>COMISIONES</t>
  </si>
  <si>
    <t>BONOS</t>
  </si>
  <si>
    <t>SUELDO BRUTO</t>
  </si>
  <si>
    <t>IMSS</t>
  </si>
  <si>
    <t>ISPT</t>
  </si>
  <si>
    <t>FONACOT</t>
  </si>
  <si>
    <t>INFONAVIT</t>
  </si>
  <si>
    <t>DESCUENTO</t>
  </si>
  <si>
    <t>SUELDO NETO</t>
  </si>
  <si>
    <t>TOTALES</t>
  </si>
  <si>
    <t>TABLA 1</t>
  </si>
  <si>
    <t>TABLA 2</t>
  </si>
  <si>
    <t>COMISION</t>
  </si>
  <si>
    <t>&lt;=2000</t>
  </si>
  <si>
    <t>&gt;2000</t>
  </si>
  <si>
    <t>&lt;=4000</t>
  </si>
  <si>
    <t>&gt;4000</t>
  </si>
  <si>
    <t>&lt;=6000</t>
  </si>
  <si>
    <t>SOBRE SUELDO QUINC.</t>
  </si>
  <si>
    <t>SOBRE SUELDO BRUTO</t>
  </si>
  <si>
    <t>&gt;6000</t>
  </si>
  <si>
    <t>PPS01</t>
  </si>
  <si>
    <t>PPS02</t>
  </si>
  <si>
    <t>PPS03</t>
  </si>
  <si>
    <t>PPS04</t>
  </si>
  <si>
    <t>PPS05</t>
  </si>
  <si>
    <t>PPS06</t>
  </si>
  <si>
    <t>ALFREDO DIAZ</t>
  </si>
  <si>
    <t>EMMANUEL MADRIGAL</t>
  </si>
  <si>
    <t>BENJAMIN ESTRADA</t>
  </si>
  <si>
    <t>DAVID LARA</t>
  </si>
  <si>
    <t>ALEJANDRO OROZCO</t>
  </si>
  <si>
    <t>IGNACIO PEREZ</t>
  </si>
  <si>
    <t>REGISTROS (REPORTE)</t>
  </si>
  <si>
    <t>CODIGO EMPLEADO</t>
  </si>
  <si>
    <t>LUGAR DE GUARDIA</t>
  </si>
  <si>
    <t>HORA ENTRADA</t>
  </si>
  <si>
    <t>HORA SALIDA</t>
  </si>
  <si>
    <t>TIEMPO TRANSCURRIDO</t>
  </si>
  <si>
    <t>HORAS EXTRA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</si>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</sst>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Border="1" applyAlignment="1">
      <alignment horizontal="center"/>
    </xf>
    <xf numFmtId="49" fontId="0" fillId="3" borderId="9" xfId="0" applyNumberFormat="1" applyFill="1" applyBorder="1" applyAlignment="1" applyProtection="1">
      <alignment horizontal="center" vertical="center"/>
      <protection locked="0"/>
    </xf>
    <xf numFmtId="49" fontId="0" fillId="3" borderId="9" xfId="0" applyNumberFormat="1" applyFill="1" applyBorder="1" applyAlignment="1" applyProtection="1">
      <alignment horizontal="center" vertical="center" textRotation="255"/>
      <protection locked="0"/>
    </xf>
    <xf numFmtId="49" fontId="0" fillId="3" borderId="9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 applyProtection="1">
      <alignment horizontal="center" vertical="center" textRotation="90"/>
      <protection locked="0"/>
    </xf>
    <xf numFmtId="0" fontId="0" fillId="0" borderId="10" xfId="0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44" fontId="0" fillId="0" borderId="10" xfId="1" applyFont="1" applyBorder="1" applyProtection="1">
      <protection locked="0"/>
    </xf>
    <xf numFmtId="44" fontId="0" fillId="0" borderId="10" xfId="1" applyFont="1" applyBorder="1"/>
    <xf numFmtId="44" fontId="0" fillId="0" borderId="10" xfId="0" applyNumberFormat="1" applyBorder="1"/>
    <xf numFmtId="44" fontId="0" fillId="0" borderId="1" xfId="0" applyNumberFormat="1" applyBorder="1"/>
    <xf numFmtId="44" fontId="0" fillId="0" borderId="3" xfId="0" applyNumberFormat="1" applyBorder="1"/>
    <xf numFmtId="0" fontId="0" fillId="0" borderId="11" xfId="0" applyBorder="1" applyProtection="1">
      <protection locked="0"/>
    </xf>
    <xf numFmtId="49" fontId="0" fillId="0" borderId="11" xfId="0" applyNumberFormat="1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44" fontId="0" fillId="0" borderId="11" xfId="1" applyFont="1" applyBorder="1" applyProtection="1">
      <protection locked="0"/>
    </xf>
    <xf numFmtId="44" fontId="0" fillId="0" borderId="11" xfId="1" applyFont="1" applyBorder="1"/>
    <xf numFmtId="44" fontId="0" fillId="0" borderId="11" xfId="0" applyNumberFormat="1" applyBorder="1"/>
    <xf numFmtId="44" fontId="0" fillId="0" borderId="4" xfId="0" applyNumberFormat="1" applyBorder="1"/>
    <xf numFmtId="44" fontId="0" fillId="0" borderId="5" xfId="0" applyNumberFormat="1" applyBorder="1"/>
    <xf numFmtId="0" fontId="0" fillId="0" borderId="12" xfId="0" applyBorder="1" applyProtection="1">
      <protection locked="0"/>
    </xf>
    <xf numFmtId="49" fontId="0" fillId="0" borderId="12" xfId="0" applyNumberFormat="1" applyBorder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44" fontId="0" fillId="0" borderId="12" xfId="1" applyFont="1" applyBorder="1" applyProtection="1">
      <protection locked="0"/>
    </xf>
    <xf numFmtId="44" fontId="0" fillId="0" borderId="12" xfId="1" applyFont="1" applyBorder="1"/>
    <xf numFmtId="44" fontId="0" fillId="0" borderId="12" xfId="0" applyNumberFormat="1" applyBorder="1"/>
    <xf numFmtId="44" fontId="0" fillId="0" borderId="8" xfId="0" applyNumberFormat="1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44" fontId="0" fillId="0" borderId="9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9" fontId="0" fillId="0" borderId="0" xfId="2" applyFont="1" applyBorder="1" applyAlignment="1">
      <alignment horizontal="center" vertical="center"/>
    </xf>
    <xf numFmtId="0" fontId="0" fillId="0" borderId="0" xfId="0" applyBorder="1"/>
    <xf numFmtId="164" fontId="0" fillId="0" borderId="0" xfId="2" applyNumberFormat="1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4" borderId="3" xfId="0" applyFill="1" applyBorder="1"/>
    <xf numFmtId="9" fontId="0" fillId="0" borderId="5" xfId="2" applyFont="1" applyFill="1" applyBorder="1" applyAlignment="1">
      <alignment horizontal="center" vertical="center"/>
    </xf>
    <xf numFmtId="9" fontId="0" fillId="0" borderId="5" xfId="2" applyFont="1" applyBorder="1" applyAlignment="1">
      <alignment horizontal="center" vertical="center"/>
    </xf>
    <xf numFmtId="9" fontId="0" fillId="0" borderId="5" xfId="2" applyFont="1" applyBorder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215901</xdr:colOff>
      <xdr:row>0</xdr:row>
      <xdr:rowOff>38100</xdr:rowOff>
    </xdr:from>
    <xdr:to>
      <xdr:col>3</xdr:col>
      <xdr:colOff>420595</xdr:colOff>
      <xdr:row>4</xdr:row>
      <xdr:rowOff>164941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E20A11-33EF-49A8-834A-DE4AF0415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1" y="38100"/>
          <a:ext cx="3073400" cy="8888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215901</xdr:colOff>
      <xdr:row>0</xdr:row>
      <xdr:rowOff>38100</xdr:rowOff>
    </xdr:from>
    <xdr:to>
      <xdr:col>4</xdr:col>
      <xdr:colOff>60326</xdr:colOff>
      <xdr:row>4</xdr:row>
      <xdr:rowOff>174466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C58E54-8715-4C30-B6CD-4DB77F92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1" y="38100"/>
          <a:ext cx="3073400" cy="898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4" zoomScale="85" zoomScaleNormal="85" workbookViewId="0">
      <selection activeCell="F8" sqref="F8"/>
    </sheetView>
  </sheetViews>
  <sheetFormatPr baseColWidth="10" defaultRowHeight="15" x14ac:dyDescent="0.25"/>
  <cols>
    <col min="1" max="1" width="9.85546875" customWidth="1"/>
    <col min="2" max="2" width="21.7109375" customWidth="1"/>
    <col min="4" max="4" width="18.7109375" customWidth="1"/>
    <col min="5" max="5" width="15.85546875" customWidth="1"/>
    <col min="7" max="7" width="20.28515625" customWidth="1"/>
    <col min="8" max="8" width="14.140625" customWidth="1"/>
    <col min="10" max="10" width="14.85546875" customWidth="1"/>
    <col min="14" max="14" width="12.5703125" customWidth="1"/>
    <col min="15" max="15" width="12.7109375" customWidth="1"/>
    <col min="16" max="16" width="16.140625" customWidth="1"/>
  </cols>
  <sheetData>
    <row r="1" spans="1:16" ht="15.75" x14ac:dyDescent="0.2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6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1:16" x14ac:dyDescent="0.25">
      <c r="A3" s="81" t="s">
        <v>0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</row>
    <row r="4" spans="1:16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15.75" thickBot="1" x14ac:dyDescent="0.3">
      <c r="A5" s="84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6"/>
    </row>
    <row r="6" spans="1:16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7.25" thickBot="1" x14ac:dyDescent="0.3">
      <c r="A7" s="2" t="s">
        <v>1</v>
      </c>
      <c r="B7" s="2" t="s">
        <v>2</v>
      </c>
      <c r="C7" s="3" t="s">
        <v>3</v>
      </c>
      <c r="D7" s="2" t="s">
        <v>4</v>
      </c>
      <c r="E7" s="4" t="s">
        <v>5</v>
      </c>
      <c r="F7" s="5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6" t="s">
        <v>29</v>
      </c>
      <c r="B8" s="7" t="s">
        <v>35</v>
      </c>
      <c r="C8" s="8">
        <v>3</v>
      </c>
      <c r="D8" s="9">
        <v>22000</v>
      </c>
      <c r="E8" s="10">
        <f>D8/30</f>
        <v>733.33333333333337</v>
      </c>
      <c r="F8" s="8">
        <v>15</v>
      </c>
      <c r="G8" s="10">
        <f>E8*F8</f>
        <v>11000</v>
      </c>
      <c r="H8" s="10">
        <f t="shared" ref="H8:H13" si="0">IF(C8=1,15%,IF(C8=2,10%,IF(C8=3,15%,0%)))*G8</f>
        <v>1650</v>
      </c>
      <c r="I8" s="18">
        <f>IF(C8=1,25%,IF(C8=2,20%,IF(C8=3,15%,0%)))*G8</f>
        <v>1650</v>
      </c>
      <c r="J8" s="13">
        <f>SUM(G8:I8)</f>
        <v>14300</v>
      </c>
      <c r="K8" s="11">
        <f>IF(J8&lt;=2000,0%,IF(AND(J8&gt;2000,J8&lt;=4000),1.5%,IF(AND(J8&gt;4000,J8&lt;=6000),3.3%,4.7%)))*J8</f>
        <v>672.1</v>
      </c>
      <c r="L8" s="11">
        <f>IF(J8&lt;=2000,1%,IF(AND(J8&gt;2000,J8&lt;=4000),8%,IF(AND(J8&gt;4000,J8&lt;=6000),12%,16%)))*J8</f>
        <v>2288</v>
      </c>
      <c r="M8" s="12">
        <f>IF(C8=1,3%,IF(C8=2,5%,IF(C8=3,7%,0%)))*J8</f>
        <v>1001.0000000000001</v>
      </c>
      <c r="N8" s="11">
        <f>IF(C8=1,0%,IF(C8=2,10%,IF(C8=3,15%,0%)))*J8</f>
        <v>2145</v>
      </c>
      <c r="O8" s="11">
        <f>SUM(K8:N8)</f>
        <v>6106.1</v>
      </c>
      <c r="P8" s="13">
        <f>J8-O8</f>
        <v>8193.9</v>
      </c>
    </row>
    <row r="9" spans="1:16" x14ac:dyDescent="0.25">
      <c r="A9" s="14" t="s">
        <v>30</v>
      </c>
      <c r="B9" s="15" t="s">
        <v>36</v>
      </c>
      <c r="C9" s="16">
        <v>2</v>
      </c>
      <c r="D9" s="17">
        <v>16000</v>
      </c>
      <c r="E9" s="18">
        <f t="shared" ref="E9:E13" si="1">D9/30</f>
        <v>533.33333333333337</v>
      </c>
      <c r="F9" s="16">
        <v>12</v>
      </c>
      <c r="G9" s="18">
        <f t="shared" ref="G9:G13" si="2">E9*F9</f>
        <v>6400</v>
      </c>
      <c r="H9" s="18">
        <f t="shared" si="0"/>
        <v>640</v>
      </c>
      <c r="I9" s="18">
        <f t="shared" ref="I9:I13" si="3">IF(C9=1,25%,IF(C9=2,20%,IF(C9=3,15%,0%)))*G9</f>
        <v>1280</v>
      </c>
      <c r="J9" s="21">
        <f t="shared" ref="J9:J13" si="4">SUM(G9:I9)</f>
        <v>8320</v>
      </c>
      <c r="K9" s="19">
        <f t="shared" ref="K9:K13" si="5">IF(J9&lt;=2000,0%,IF(AND(J9&gt;2000,J9&lt;=4000),1.5%,IF(AND(J9&gt;4000,J9&lt;=6000),3.3%,4.7%)))*J9</f>
        <v>391.04</v>
      </c>
      <c r="L9" s="19">
        <f t="shared" ref="L9:L13" si="6">IF(J9&lt;=2000,1%,IF(AND(J9&gt;2000,J9&lt;=4000),8%,IF(AND(J9&gt;4000,J9&lt;=6000),12%,16%)))*J9</f>
        <v>1331.2</v>
      </c>
      <c r="M9" s="19">
        <f t="shared" ref="M9:M13" si="7">IF(C9=1,3%,IF(C9=2,5%,IF(C9=3,7%,0%)))*J9</f>
        <v>416</v>
      </c>
      <c r="N9" s="19">
        <f t="shared" ref="N9:N13" si="8">IF(C9=1,0%,IF(C9=2,10%,IF(C9=3,15%,0%)))*J9</f>
        <v>832</v>
      </c>
      <c r="O9" s="19">
        <f t="shared" ref="O9:O13" si="9">SUM(K9:N9)</f>
        <v>2970.24</v>
      </c>
      <c r="P9" s="21">
        <f t="shared" ref="P9:P13" si="10">J9-O9</f>
        <v>5349.76</v>
      </c>
    </row>
    <row r="10" spans="1:16" x14ac:dyDescent="0.25">
      <c r="A10" s="14" t="s">
        <v>31</v>
      </c>
      <c r="B10" s="15" t="s">
        <v>37</v>
      </c>
      <c r="C10" s="16">
        <v>1</v>
      </c>
      <c r="D10" s="17">
        <v>10000</v>
      </c>
      <c r="E10" s="18">
        <f t="shared" si="1"/>
        <v>333.33333333333331</v>
      </c>
      <c r="F10" s="16">
        <v>10</v>
      </c>
      <c r="G10" s="18">
        <f t="shared" si="2"/>
        <v>3333.333333333333</v>
      </c>
      <c r="H10" s="18">
        <f t="shared" si="0"/>
        <v>499.99999999999994</v>
      </c>
      <c r="I10" s="18">
        <f t="shared" si="3"/>
        <v>833.33333333333326</v>
      </c>
      <c r="J10" s="21">
        <f t="shared" si="4"/>
        <v>4666.6666666666661</v>
      </c>
      <c r="K10" s="19">
        <f t="shared" si="5"/>
        <v>154</v>
      </c>
      <c r="L10" s="19">
        <f t="shared" si="6"/>
        <v>559.99999999999989</v>
      </c>
      <c r="M10" s="19">
        <f t="shared" si="7"/>
        <v>139.99999999999997</v>
      </c>
      <c r="N10" s="19">
        <f t="shared" si="8"/>
        <v>0</v>
      </c>
      <c r="O10" s="19">
        <f t="shared" si="9"/>
        <v>853.99999999999989</v>
      </c>
      <c r="P10" s="21">
        <f t="shared" si="10"/>
        <v>3812.6666666666661</v>
      </c>
    </row>
    <row r="11" spans="1:16" x14ac:dyDescent="0.25">
      <c r="A11" s="14" t="s">
        <v>32</v>
      </c>
      <c r="B11" s="15" t="s">
        <v>40</v>
      </c>
      <c r="C11" s="16">
        <v>3</v>
      </c>
      <c r="D11" s="17">
        <v>22000</v>
      </c>
      <c r="E11" s="18">
        <f t="shared" si="1"/>
        <v>733.33333333333337</v>
      </c>
      <c r="F11" s="16">
        <v>14</v>
      </c>
      <c r="G11" s="18">
        <f t="shared" si="2"/>
        <v>10266.666666666668</v>
      </c>
      <c r="H11" s="18">
        <f t="shared" si="0"/>
        <v>1540.0000000000002</v>
      </c>
      <c r="I11" s="18">
        <f t="shared" si="3"/>
        <v>1540.0000000000002</v>
      </c>
      <c r="J11" s="21">
        <f t="shared" si="4"/>
        <v>13346.666666666668</v>
      </c>
      <c r="K11" s="19">
        <f t="shared" si="5"/>
        <v>627.29333333333341</v>
      </c>
      <c r="L11" s="19">
        <f t="shared" si="6"/>
        <v>2135.4666666666667</v>
      </c>
      <c r="M11" s="20">
        <f t="shared" si="7"/>
        <v>934.26666666666688</v>
      </c>
      <c r="N11" s="19">
        <f t="shared" si="8"/>
        <v>2002</v>
      </c>
      <c r="O11" s="19">
        <f t="shared" si="9"/>
        <v>5699.0266666666666</v>
      </c>
      <c r="P11" s="21">
        <f t="shared" si="10"/>
        <v>7647.6400000000012</v>
      </c>
    </row>
    <row r="12" spans="1:16" x14ac:dyDescent="0.25">
      <c r="A12" s="14" t="s">
        <v>33</v>
      </c>
      <c r="B12" s="15" t="s">
        <v>38</v>
      </c>
      <c r="C12" s="16">
        <v>2</v>
      </c>
      <c r="D12" s="17">
        <v>16000</v>
      </c>
      <c r="E12" s="18">
        <f t="shared" si="1"/>
        <v>533.33333333333337</v>
      </c>
      <c r="F12" s="16">
        <v>13</v>
      </c>
      <c r="G12" s="18">
        <f t="shared" si="2"/>
        <v>6933.3333333333339</v>
      </c>
      <c r="H12" s="18">
        <f t="shared" si="0"/>
        <v>693.33333333333348</v>
      </c>
      <c r="I12" s="18">
        <f t="shared" si="3"/>
        <v>1386.666666666667</v>
      </c>
      <c r="J12" s="21">
        <f t="shared" si="4"/>
        <v>9013.3333333333358</v>
      </c>
      <c r="K12" s="19">
        <f t="shared" si="5"/>
        <v>423.62666666666678</v>
      </c>
      <c r="L12" s="19">
        <f t="shared" si="6"/>
        <v>1442.1333333333337</v>
      </c>
      <c r="M12" s="19">
        <f t="shared" si="7"/>
        <v>450.6666666666668</v>
      </c>
      <c r="N12" s="19">
        <f t="shared" si="8"/>
        <v>901.3333333333336</v>
      </c>
      <c r="O12" s="19">
        <f t="shared" si="9"/>
        <v>3217.7600000000007</v>
      </c>
      <c r="P12" s="21">
        <f t="shared" si="10"/>
        <v>5795.5733333333355</v>
      </c>
    </row>
    <row r="13" spans="1:16" ht="15.75" thickBot="1" x14ac:dyDescent="0.3">
      <c r="A13" s="22" t="s">
        <v>34</v>
      </c>
      <c r="B13" s="23" t="s">
        <v>39</v>
      </c>
      <c r="C13" s="24">
        <v>1</v>
      </c>
      <c r="D13" s="25">
        <v>10000</v>
      </c>
      <c r="E13" s="26">
        <f t="shared" si="1"/>
        <v>333.33333333333331</v>
      </c>
      <c r="F13" s="24">
        <v>12</v>
      </c>
      <c r="G13" s="26">
        <f t="shared" si="2"/>
        <v>4000</v>
      </c>
      <c r="H13" s="26">
        <f t="shared" si="0"/>
        <v>600</v>
      </c>
      <c r="I13" s="26">
        <f t="shared" si="3"/>
        <v>1000</v>
      </c>
      <c r="J13" s="28">
        <f t="shared" si="4"/>
        <v>5600</v>
      </c>
      <c r="K13" s="27">
        <f t="shared" si="5"/>
        <v>184.8</v>
      </c>
      <c r="L13" s="27">
        <f t="shared" si="6"/>
        <v>672</v>
      </c>
      <c r="M13" s="27">
        <f t="shared" si="7"/>
        <v>168</v>
      </c>
      <c r="N13" s="27">
        <f t="shared" si="8"/>
        <v>0</v>
      </c>
      <c r="O13" s="27">
        <f t="shared" si="9"/>
        <v>1024.8</v>
      </c>
      <c r="P13" s="28">
        <f t="shared" si="10"/>
        <v>4575.2</v>
      </c>
    </row>
    <row r="14" spans="1:16" ht="15.75" thickBot="1" x14ac:dyDescent="0.3"/>
    <row r="15" spans="1:16" ht="15.75" thickBot="1" x14ac:dyDescent="0.3">
      <c r="B15" s="29" t="s">
        <v>17</v>
      </c>
      <c r="C15" s="30"/>
      <c r="D15" s="31">
        <f>SUM(D8:D13)</f>
        <v>96000</v>
      </c>
      <c r="E15" s="31">
        <f>SUM(E8:E13)</f>
        <v>3200.0000000000005</v>
      </c>
      <c r="F15" s="30"/>
      <c r="G15" s="31">
        <f t="shared" ref="G15:P15" si="11">SUM(G8:G13)</f>
        <v>41933.333333333336</v>
      </c>
      <c r="H15" s="31">
        <f t="shared" si="11"/>
        <v>5623.3333333333339</v>
      </c>
      <c r="I15" s="31">
        <f t="shared" si="11"/>
        <v>7690</v>
      </c>
      <c r="J15" s="31">
        <f t="shared" si="11"/>
        <v>55246.666666666664</v>
      </c>
      <c r="K15" s="31">
        <f t="shared" si="11"/>
        <v>2452.8600000000006</v>
      </c>
      <c r="L15" s="31">
        <f t="shared" si="11"/>
        <v>8428.7999999999993</v>
      </c>
      <c r="M15" s="31">
        <f t="shared" si="11"/>
        <v>3109.9333333333338</v>
      </c>
      <c r="N15" s="31">
        <f t="shared" si="11"/>
        <v>5880.3333333333339</v>
      </c>
      <c r="O15" s="31">
        <f t="shared" si="11"/>
        <v>19871.926666666666</v>
      </c>
      <c r="P15" s="31">
        <f t="shared" si="11"/>
        <v>35374.74</v>
      </c>
    </row>
    <row r="17" spans="1:18" x14ac:dyDescent="0.25">
      <c r="R17" t="s">
        <v>48</v>
      </c>
    </row>
    <row r="18" spans="1:18" ht="15.75" thickBot="1" x14ac:dyDescent="0.3">
      <c r="E18" s="32" t="s">
        <v>18</v>
      </c>
      <c r="M18" t="s">
        <v>19</v>
      </c>
    </row>
    <row r="19" spans="1:18" x14ac:dyDescent="0.25">
      <c r="B19" s="33"/>
      <c r="C19" s="34"/>
      <c r="D19" s="35" t="s">
        <v>20</v>
      </c>
      <c r="E19" s="35" t="s">
        <v>9</v>
      </c>
      <c r="F19" s="34"/>
      <c r="G19" s="36" t="s">
        <v>13</v>
      </c>
      <c r="H19" s="45" t="s">
        <v>14</v>
      </c>
      <c r="K19" s="87" t="s">
        <v>10</v>
      </c>
      <c r="L19" s="88"/>
      <c r="M19" s="34"/>
      <c r="N19" s="36" t="s">
        <v>11</v>
      </c>
      <c r="O19" s="45" t="s">
        <v>12</v>
      </c>
    </row>
    <row r="20" spans="1:18" x14ac:dyDescent="0.25">
      <c r="B20" s="37" t="s">
        <v>3</v>
      </c>
      <c r="C20" s="38">
        <v>1</v>
      </c>
      <c r="D20" s="39">
        <v>0.15</v>
      </c>
      <c r="E20" s="39">
        <v>0.25</v>
      </c>
      <c r="F20" s="40"/>
      <c r="G20" s="39">
        <v>0.03</v>
      </c>
      <c r="H20" s="46">
        <v>0</v>
      </c>
      <c r="K20" s="71" t="s">
        <v>21</v>
      </c>
      <c r="L20" s="72"/>
      <c r="M20" s="40"/>
      <c r="N20" s="41">
        <v>0</v>
      </c>
      <c r="O20" s="48">
        <v>0.01</v>
      </c>
    </row>
    <row r="21" spans="1:18" x14ac:dyDescent="0.25">
      <c r="B21" s="42"/>
      <c r="C21" s="38">
        <v>2</v>
      </c>
      <c r="D21" s="39">
        <v>0.1</v>
      </c>
      <c r="E21" s="39">
        <v>0.2</v>
      </c>
      <c r="F21" s="40"/>
      <c r="G21" s="39">
        <v>0.05</v>
      </c>
      <c r="H21" s="47">
        <v>0.1</v>
      </c>
      <c r="K21" s="42" t="s">
        <v>22</v>
      </c>
      <c r="L21" s="40" t="s">
        <v>23</v>
      </c>
      <c r="M21" s="40"/>
      <c r="N21" s="41">
        <v>1.4999999999999999E-2</v>
      </c>
      <c r="O21" s="48">
        <v>0.08</v>
      </c>
    </row>
    <row r="22" spans="1:18" x14ac:dyDescent="0.25">
      <c r="B22" s="42"/>
      <c r="C22" s="38">
        <v>3</v>
      </c>
      <c r="D22" s="39">
        <v>0.05</v>
      </c>
      <c r="E22" s="39">
        <v>0.15</v>
      </c>
      <c r="F22" s="40"/>
      <c r="G22" s="39">
        <v>7.0000000000000007E-2</v>
      </c>
      <c r="H22" s="47">
        <v>0.15</v>
      </c>
      <c r="K22" s="42" t="s">
        <v>24</v>
      </c>
      <c r="L22" s="40" t="s">
        <v>25</v>
      </c>
      <c r="M22" s="40"/>
      <c r="N22" s="41">
        <v>3.3000000000000002E-2</v>
      </c>
      <c r="O22" s="48">
        <v>0.12</v>
      </c>
    </row>
    <row r="23" spans="1:18" ht="15.75" thickBot="1" x14ac:dyDescent="0.3">
      <c r="A23" s="40"/>
      <c r="B23" s="43"/>
      <c r="C23" s="44"/>
      <c r="D23" s="73" t="s">
        <v>26</v>
      </c>
      <c r="E23" s="73"/>
      <c r="F23" s="44"/>
      <c r="G23" s="73" t="s">
        <v>27</v>
      </c>
      <c r="H23" s="74"/>
      <c r="I23" s="40"/>
      <c r="K23" s="71" t="s">
        <v>28</v>
      </c>
      <c r="L23" s="72"/>
      <c r="M23" s="40"/>
      <c r="N23" s="41">
        <v>4.7E-2</v>
      </c>
      <c r="O23" s="48">
        <v>0.16</v>
      </c>
    </row>
    <row r="24" spans="1:18" ht="15.75" thickBot="1" x14ac:dyDescent="0.3">
      <c r="B24" s="40"/>
      <c r="C24" s="40"/>
      <c r="D24" s="40"/>
      <c r="E24" s="40"/>
      <c r="F24" s="40"/>
      <c r="G24" s="40"/>
      <c r="H24" s="40"/>
      <c r="I24" s="40"/>
      <c r="K24" s="43"/>
      <c r="L24" s="44"/>
      <c r="M24" s="44"/>
      <c r="N24" s="73" t="s">
        <v>27</v>
      </c>
      <c r="O24" s="74"/>
    </row>
    <row r="25" spans="1:18" x14ac:dyDescent="0.25">
      <c r="H25" s="40"/>
      <c r="I25" s="40"/>
    </row>
    <row r="26" spans="1:18" x14ac:dyDescent="0.25">
      <c r="H26" s="40"/>
      <c r="I26" s="40"/>
    </row>
    <row r="27" spans="1:18" x14ac:dyDescent="0.25">
      <c r="H27" s="40"/>
      <c r="I27" s="40"/>
    </row>
    <row r="28" spans="1:18" x14ac:dyDescent="0.25">
      <c r="H28" s="40"/>
      <c r="I28" s="40"/>
    </row>
    <row r="29" spans="1:18" x14ac:dyDescent="0.25">
      <c r="I29" s="40"/>
    </row>
    <row r="30" spans="1:18" x14ac:dyDescent="0.25">
      <c r="I30" s="40"/>
    </row>
    <row r="31" spans="1:18" x14ac:dyDescent="0.25">
      <c r="I31" s="40"/>
    </row>
  </sheetData>
  <mergeCells count="11">
    <mergeCell ref="K19:L19"/>
    <mergeCell ref="A1:P1"/>
    <mergeCell ref="A2:P2"/>
    <mergeCell ref="A3:P3"/>
    <mergeCell ref="A4:P4"/>
    <mergeCell ref="A5:P5"/>
    <mergeCell ref="K20:L20"/>
    <mergeCell ref="D23:E23"/>
    <mergeCell ref="G23:H23"/>
    <mergeCell ref="K23:L23"/>
    <mergeCell ref="N24:O24"/>
  </mergeCells>
  <dataValidations count="4">
    <dataValidation type="textLength" allowBlank="1" showInputMessage="1" showErrorMessage="1" sqref="A8:A13" xr:uid="{00000000-0002-0000-0000-000000000000}">
      <formula1>5</formula1>
      <formula2>5</formula2>
    </dataValidation>
    <dataValidation type="whole" operator="greaterThan" allowBlank="1" showInputMessage="1" showErrorMessage="1" sqref="D8:D13" xr:uid="{00000000-0002-0000-0000-000001000000}">
      <formula1>0</formula1>
    </dataValidation>
    <dataValidation type="whole" allowBlank="1" showInputMessage="1" showErrorMessage="1" sqref="C8:C13" xr:uid="{00000000-0002-0000-0000-000002000000}">
      <formula1>1</formula1>
      <formula2>3</formula2>
    </dataValidation>
    <dataValidation type="whole" allowBlank="1" showInputMessage="1" showErrorMessage="1" sqref="F8:F13" xr:uid="{00000000-0002-0000-0000-000003000000}">
      <formula1>1</formula1>
      <formula2>15</formula2>
    </dataValidation>
  </dataValidation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E20" sqref="E20"/>
    </sheetView>
  </sheetViews>
  <sheetFormatPr baseColWidth="10" defaultRowHeight="15" x14ac:dyDescent="0.25"/>
  <cols>
    <col min="1" max="1" width="11.42578125" customWidth="1"/>
    <col min="3" max="3" width="14.140625" customWidth="1"/>
    <col min="5" max="5" width="17" customWidth="1"/>
    <col min="6" max="6" width="14.28515625" customWidth="1"/>
  </cols>
  <sheetData>
    <row r="1" spans="1:15" ht="15.75" x14ac:dyDescent="0.2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5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</row>
    <row r="3" spans="1:15" x14ac:dyDescent="0.25">
      <c r="A3" s="81" t="s">
        <v>41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3"/>
    </row>
    <row r="4" spans="1:15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80"/>
    </row>
    <row r="5" spans="1:15" ht="15.75" thickBot="1" x14ac:dyDescent="0.3">
      <c r="A5" s="84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6"/>
    </row>
    <row r="6" spans="1:15" ht="30.75" thickBot="1" x14ac:dyDescent="0.3">
      <c r="A6" s="49" t="s">
        <v>42</v>
      </c>
      <c r="B6" s="49" t="s">
        <v>43</v>
      </c>
      <c r="C6" s="49" t="s">
        <v>44</v>
      </c>
      <c r="D6" s="49" t="s">
        <v>45</v>
      </c>
      <c r="E6" s="49" t="s">
        <v>46</v>
      </c>
      <c r="F6" s="49" t="s">
        <v>47</v>
      </c>
      <c r="G6" s="50"/>
      <c r="H6" s="50"/>
      <c r="I6" s="50"/>
      <c r="J6" s="50"/>
      <c r="K6" s="50"/>
      <c r="L6" s="50"/>
      <c r="M6" s="50"/>
      <c r="N6" s="50"/>
      <c r="O6" s="50"/>
    </row>
    <row r="7" spans="1:15" ht="15.75" thickBot="1" x14ac:dyDescent="0.3">
      <c r="A7" s="8" t="s">
        <v>29</v>
      </c>
      <c r="B7" s="51">
        <v>3</v>
      </c>
      <c r="C7" s="52"/>
      <c r="D7" s="53"/>
      <c r="E7" s="51"/>
      <c r="F7" s="54"/>
      <c r="G7" s="51"/>
      <c r="H7" s="51"/>
      <c r="I7" s="54"/>
      <c r="J7" s="51"/>
      <c r="K7" s="54"/>
      <c r="L7" s="51"/>
      <c r="M7" s="54"/>
      <c r="N7" s="51"/>
      <c r="O7" s="55"/>
    </row>
    <row r="8" spans="1:15" ht="15.75" thickBot="1" x14ac:dyDescent="0.3">
      <c r="A8" s="16" t="s">
        <v>30</v>
      </c>
      <c r="B8" s="56">
        <v>2</v>
      </c>
      <c r="C8" s="57"/>
      <c r="D8" s="58"/>
      <c r="E8" s="56"/>
      <c r="F8" s="59"/>
      <c r="G8" s="56"/>
      <c r="H8" s="56"/>
      <c r="I8" s="59"/>
      <c r="J8" s="56"/>
      <c r="K8" s="59"/>
      <c r="L8" s="56"/>
      <c r="M8" s="59"/>
      <c r="N8" s="56"/>
      <c r="O8" s="60"/>
    </row>
    <row r="9" spans="1:15" ht="15.75" thickBot="1" x14ac:dyDescent="0.3">
      <c r="A9" s="16" t="s">
        <v>31</v>
      </c>
      <c r="B9" s="61">
        <v>1</v>
      </c>
      <c r="C9" s="62"/>
      <c r="D9" s="63"/>
      <c r="E9" s="61"/>
      <c r="F9" s="1"/>
      <c r="G9" s="61"/>
      <c r="H9" s="61"/>
      <c r="I9" s="1"/>
      <c r="J9" s="61"/>
      <c r="K9" s="1"/>
      <c r="L9" s="61"/>
      <c r="M9" s="1"/>
      <c r="N9" s="61"/>
      <c r="O9" s="64"/>
    </row>
    <row r="10" spans="1:15" ht="15.75" thickBot="1" x14ac:dyDescent="0.3">
      <c r="A10" s="16" t="s">
        <v>32</v>
      </c>
      <c r="B10" s="56">
        <v>3</v>
      </c>
      <c r="C10" s="57"/>
      <c r="D10" s="58"/>
      <c r="E10" s="56"/>
      <c r="F10" s="59"/>
      <c r="G10" s="56"/>
      <c r="H10" s="56"/>
      <c r="I10" s="59"/>
      <c r="J10" s="56"/>
      <c r="K10" s="59"/>
      <c r="L10" s="56"/>
      <c r="M10" s="59"/>
      <c r="N10" s="56"/>
      <c r="O10" s="60"/>
    </row>
    <row r="11" spans="1:15" ht="15.75" thickBot="1" x14ac:dyDescent="0.3">
      <c r="A11" s="16" t="s">
        <v>33</v>
      </c>
      <c r="B11" s="56">
        <v>2</v>
      </c>
      <c r="C11" s="57"/>
      <c r="D11" s="58"/>
      <c r="E11" s="56"/>
      <c r="F11" s="59"/>
      <c r="G11" s="56"/>
      <c r="H11" s="56"/>
      <c r="I11" s="59"/>
      <c r="J11" s="56"/>
      <c r="K11" s="59"/>
      <c r="L11" s="56"/>
      <c r="M11" s="59"/>
      <c r="N11" s="56"/>
      <c r="O11" s="60"/>
    </row>
    <row r="12" spans="1:15" ht="15.75" thickBot="1" x14ac:dyDescent="0.3">
      <c r="A12" s="24" t="s">
        <v>34</v>
      </c>
      <c r="B12" s="65">
        <v>1</v>
      </c>
      <c r="C12" s="66"/>
      <c r="D12" s="67"/>
      <c r="E12" s="68"/>
      <c r="F12" s="69"/>
      <c r="G12" s="68"/>
      <c r="H12" s="68"/>
      <c r="I12" s="69"/>
      <c r="J12" s="68"/>
      <c r="K12" s="69"/>
      <c r="L12" s="68"/>
      <c r="M12" s="69"/>
      <c r="N12" s="68"/>
      <c r="O12" s="70"/>
    </row>
  </sheetData>
  <mergeCells count="5">
    <mergeCell ref="A1:O1"/>
    <mergeCell ref="A2:O2"/>
    <mergeCell ref="A3:O3"/>
    <mergeCell ref="A4:O4"/>
    <mergeCell ref="A5:O5"/>
  </mergeCells>
  <dataValidations count="1">
    <dataValidation type="textLength" allowBlank="1" showInputMessage="1" showErrorMessage="1" sqref="A7:A12" xr:uid="{00000000-0002-0000-0100-000000000000}">
      <formula1>5</formula1>
      <formula2>5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</vt:lpstr>
      <vt:lpstr>Checador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Elizabeth mora</cp:lastModifiedBy>
  <dcterms:created xsi:type="dcterms:W3CDTF">2021-08-08T20:59:31Z</dcterms:created>
  <dcterms:modified xsi:type="dcterms:W3CDTF">2021-08-09T06:26:38Z</dcterms:modified>
</cp:coreProperties>
</file>