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TJ\PROBLEMATICA\presupuesto\"/>
    </mc:Choice>
  </mc:AlternateContent>
  <xr:revisionPtr revIDLastSave="0" documentId="13_ncr:1_{50F9FF98-7272-450A-BF24-B07B72EF1A16}" xr6:coauthVersionLast="47" xr6:coauthVersionMax="47" xr10:uidLastSave="{00000000-0000-0000-0000-000000000000}"/>
  <bookViews>
    <workbookView xWindow="-120" yWindow="-120" windowWidth="20730" windowHeight="11160" xr2:uid="{B61749D1-D6DA-47DB-9DC7-A474F657FF72}"/>
  </bookViews>
  <sheets>
    <sheet name="Presupuesto" sheetId="2" r:id="rId1"/>
  </sheets>
  <definedNames>
    <definedName name="_xlnm.Print_Area" localSheetId="0">Presupuesto!$A$1:$G$81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2" l="1"/>
  <c r="G15" i="2" s="1"/>
  <c r="I15" i="2"/>
  <c r="J15" i="2" s="1"/>
  <c r="F16" i="2"/>
  <c r="G16" i="2" s="1"/>
  <c r="I16" i="2"/>
  <c r="J16" i="2" s="1"/>
  <c r="H95" i="2"/>
  <c r="F74" i="2" s="1"/>
  <c r="G74" i="2" s="1"/>
  <c r="F55" i="2"/>
  <c r="H75" i="2"/>
  <c r="F56" i="2" s="1"/>
  <c r="G56" i="2" s="1"/>
  <c r="J75" i="2"/>
  <c r="F29" i="2"/>
  <c r="G29" i="2" s="1"/>
  <c r="J95" i="2"/>
  <c r="I94" i="2"/>
  <c r="J94" i="2" s="1"/>
  <c r="F73" i="2"/>
  <c r="G73" i="2" s="1"/>
  <c r="I93" i="2"/>
  <c r="J93" i="2" s="1"/>
  <c r="F72" i="2"/>
  <c r="G72" i="2" s="1"/>
  <c r="I92" i="2"/>
  <c r="J92" i="2" s="1"/>
  <c r="F71" i="2"/>
  <c r="G71" i="2" s="1"/>
  <c r="I74" i="2"/>
  <c r="J74" i="2" s="1"/>
  <c r="G55" i="2"/>
  <c r="I73" i="2"/>
  <c r="J73" i="2" s="1"/>
  <c r="F54" i="2"/>
  <c r="G54" i="2" s="1"/>
  <c r="I72" i="2"/>
  <c r="J72" i="2" s="1"/>
  <c r="F53" i="2"/>
  <c r="G53" i="2" s="1"/>
  <c r="I71" i="2"/>
  <c r="J71" i="2" s="1"/>
  <c r="F52" i="2"/>
  <c r="G52" i="2" s="1"/>
  <c r="I58" i="2"/>
  <c r="J58" i="2" s="1"/>
  <c r="F43" i="2"/>
  <c r="G43" i="2" s="1"/>
  <c r="I57" i="2"/>
  <c r="J57" i="2" s="1"/>
  <c r="F42" i="2"/>
  <c r="G42" i="2" s="1"/>
  <c r="I56" i="2"/>
  <c r="J56" i="2" s="1"/>
  <c r="F41" i="2"/>
  <c r="G41" i="2" s="1"/>
  <c r="I55" i="2"/>
  <c r="J55" i="2" s="1"/>
  <c r="F40" i="2"/>
  <c r="G40" i="2" s="1"/>
  <c r="I54" i="2"/>
  <c r="J54" i="2" s="1"/>
  <c r="F39" i="2"/>
  <c r="G39" i="2" s="1"/>
  <c r="I30" i="2"/>
  <c r="J30" i="2" s="1"/>
  <c r="F30" i="2"/>
  <c r="G30" i="2" s="1"/>
  <c r="I29" i="2"/>
  <c r="J29" i="2" s="1"/>
  <c r="I13" i="2"/>
  <c r="J13" i="2" s="1"/>
  <c r="F14" i="2"/>
  <c r="G14" i="2" s="1"/>
  <c r="F17" i="2"/>
  <c r="G17" i="2" s="1"/>
  <c r="F13" i="2"/>
  <c r="G13" i="2" s="1"/>
  <c r="I17" i="2"/>
  <c r="J17" i="2" s="1"/>
  <c r="I14" i="2"/>
  <c r="J14" i="2" s="1"/>
  <c r="G18" i="2" l="1"/>
  <c r="J19" i="2"/>
  <c r="J21" i="2" s="1"/>
  <c r="G75" i="2"/>
  <c r="G76" i="2" s="1"/>
  <c r="G77" i="2" s="1"/>
  <c r="G57" i="2"/>
  <c r="G58" i="2" s="1"/>
  <c r="G59" i="2" s="1"/>
  <c r="J76" i="2"/>
  <c r="J78" i="2" s="1"/>
  <c r="G44" i="2"/>
  <c r="G45" i="2" s="1"/>
  <c r="G46" i="2" s="1"/>
  <c r="J96" i="2"/>
  <c r="J98" i="2" s="1"/>
  <c r="J59" i="2"/>
  <c r="J61" i="2" s="1"/>
  <c r="J31" i="2"/>
  <c r="J33" i="2" s="1"/>
  <c r="G31" i="2"/>
  <c r="G32" i="2" s="1"/>
  <c r="G33" i="2" s="1"/>
  <c r="G19" i="2" l="1"/>
  <c r="G20" i="2" s="1"/>
  <c r="G80" i="2" s="1"/>
  <c r="J101" i="2" s="1"/>
</calcChain>
</file>

<file path=xl/sharedStrings.xml><?xml version="1.0" encoding="utf-8"?>
<sst xmlns="http://schemas.openxmlformats.org/spreadsheetml/2006/main" count="127" uniqueCount="67">
  <si>
    <t>DS-K1TA70MI-T</t>
  </si>
  <si>
    <t>DÓLAR</t>
  </si>
  <si>
    <t>UTILIDAD</t>
  </si>
  <si>
    <t>Ctd.</t>
  </si>
  <si>
    <t>Unidad</t>
  </si>
  <si>
    <t>Descripción</t>
  </si>
  <si>
    <t>Precio Unit.</t>
  </si>
  <si>
    <t>Importe</t>
  </si>
  <si>
    <t>Pza.</t>
  </si>
  <si>
    <t>Srv.</t>
  </si>
  <si>
    <t>SUBTOTAL</t>
  </si>
  <si>
    <t>IVA</t>
  </si>
  <si>
    <t>TOTAL</t>
  </si>
  <si>
    <t>Pta.</t>
  </si>
  <si>
    <t xml:space="preserve">CONTROL Y SUPERVISIÓN DE GUARDIAS </t>
  </si>
  <si>
    <t>DIVISA</t>
  </si>
  <si>
    <t>USD</t>
  </si>
  <si>
    <t>GCK-01</t>
  </si>
  <si>
    <t>PEDIDOS DE AUXILIO / ALARMAS</t>
  </si>
  <si>
    <t>LOCALIZACIÓN GPS</t>
  </si>
  <si>
    <t>SITE</t>
  </si>
  <si>
    <t>EXTRAS</t>
  </si>
  <si>
    <t>GRAN TOTAL</t>
  </si>
  <si>
    <r>
      <rPr>
        <b/>
        <sz val="11"/>
        <color theme="1"/>
        <rFont val="Arial"/>
        <family val="2"/>
      </rPr>
      <t>N° cotización:</t>
    </r>
    <r>
      <rPr>
        <sz val="11"/>
        <color theme="1"/>
        <rFont val="Arial"/>
        <family val="2"/>
      </rPr>
      <t xml:space="preserve"> ___</t>
    </r>
  </si>
  <si>
    <r>
      <rPr>
        <b/>
        <sz val="11"/>
        <color theme="1"/>
        <rFont val="Arial"/>
        <family val="2"/>
      </rPr>
      <t>Fecha:</t>
    </r>
    <r>
      <rPr>
        <sz val="11"/>
        <color theme="1"/>
        <rFont val="Arial"/>
        <family val="2"/>
      </rPr>
      <t xml:space="preserve"> ___ ____ ____</t>
    </r>
  </si>
  <si>
    <t>Kit</t>
  </si>
  <si>
    <t>NK42W0H-1T(WD)(D)</t>
  </si>
  <si>
    <r>
      <t xml:space="preserve">Cliente: </t>
    </r>
    <r>
      <rPr>
        <sz val="11"/>
        <color theme="1"/>
        <rFont val="Arial"/>
        <family val="2"/>
      </rPr>
      <t>S.P.S</t>
    </r>
  </si>
  <si>
    <t>Kit IP Inalámbrico 1080p / NVR 4 Canales / 4 Cámaras Bala para Exterior / 1 HDD de 1 TB / Modo Repetidor/  Marca: HIKVISION</t>
  </si>
  <si>
    <t>Biométrico para Acceso y Asistencia con Reconocimiento Facial / Monitoreo y reportes en Excel por Software / Termografía Industrial / Acceso + Tiempo y Asistencia (reloj checador) Marca: HIKVISION</t>
  </si>
  <si>
    <t>Kit de Control de Rondas para Vigilantes./ Marca: ROSSLARE SECURITY PRODUCTS</t>
  </si>
  <si>
    <t>KIT de Alarma AXP RO / Incluye: 1 Hub / 2 Sensores PIR / 3 Contactos Magnéticos mini / 1 Control Remoto / 1 Sirena Inalambrica Exterior / WiFi / Compatible con Hik-Connect P2P/ Marca: HIKVISION</t>
  </si>
  <si>
    <t>DS-PWA48-KV2</t>
  </si>
  <si>
    <t>Botón de Pánico Inalámbrico para Panel de Alarma HIKVISION</t>
  </si>
  <si>
    <t>DS-PDEB1-EG2-WB</t>
  </si>
  <si>
    <t>Localizador Personal GPS 3G con Micrófono, Bocina y Detección de Hombre Caído Integrados</t>
  </si>
  <si>
    <t>MT90G</t>
  </si>
  <si>
    <t>MICROSIM de datos Multicarrier (ATT/Movistar, Telcel) / Activacion sin Humanos / Mensual de 25 MB / Para GPS / IOT / Telematica / Alarma / Marca: M2M SERVICES</t>
  </si>
  <si>
    <t>(VOUCHER) Mes de Servicio para SIM SIM30M2M (25MB)</t>
  </si>
  <si>
    <t>VOUCHER1M-SIM30M2M</t>
  </si>
  <si>
    <t>MICROSIM30M2M</t>
  </si>
  <si>
    <t xml:space="preserve">*precios de lista sin descuento </t>
  </si>
  <si>
    <t>kit Localizador Vehicular, Incluye ECO4PLUS3GEPCOM + SIM30M2M + VOUCHER1M + EPCOMGPSMENSUAL</t>
  </si>
  <si>
    <t>Plataforma Avanzada para Rastreo GPS, VIDEO Móvil y Telemática Vehicular / Mensualidad (Licencia para 1 localizador GPS) Marca: EPCOM</t>
  </si>
  <si>
    <t>EPCOMGPSMENSUAL</t>
  </si>
  <si>
    <t>ECO4PLUS3GTKIT</t>
  </si>
  <si>
    <t>Rack Abierto de 19" para Montaje en Pared de 16 Unidades.</t>
  </si>
  <si>
    <t>LP-RAP-1916</t>
  </si>
  <si>
    <t>Organizador de Cables Horizontal de 19" Metálico, 2 Unidades.</t>
  </si>
  <si>
    <t>Charola para Rack de 19", 34 cm de Profundidad, 2U.</t>
  </si>
  <si>
    <t>S-CH-19X13.5</t>
  </si>
  <si>
    <t>Switch Administrable 16 puertos 10/100/1000Mbps 802.3at PoE + 4 puertos GigabitTP/SFP Combo</t>
  </si>
  <si>
    <t>WGSW-20160HP</t>
  </si>
  <si>
    <t>Licencia, Securithor Software Profesional para Monitoreo de alarmas en central de monitoreo, única estación, disponible para 200 cuentas/clientes.</t>
  </si>
  <si>
    <t>STLITE</t>
  </si>
  <si>
    <t>Mtr.</t>
  </si>
  <si>
    <t>Cable Cat6+ CALIBRE 23 UTP</t>
  </si>
  <si>
    <t>Pza</t>
  </si>
  <si>
    <r>
      <t> </t>
    </r>
    <r>
      <rPr>
        <sz val="11"/>
        <color rgb="FF005CB9"/>
        <rFont val="Arial"/>
        <family val="2"/>
      </rPr>
      <t>PR3000RTXL2U</t>
    </r>
  </si>
  <si>
    <t>BP48VP2U02</t>
  </si>
  <si>
    <t>Módulo de Baterías Externas para Extensión de Tiempo de Respaldo / Marca: CYBERPOWER</t>
  </si>
  <si>
    <t>UPS de 3000 VA/3000 W, Topología Línea Interactiva, Entrada 120 Vca NEMA L5-30P, Onda Senoidal Pura, Torre o Rack de 2 UR, Con 8 Tomas 5-20R y 1 L5-30R /Marca: CYBERPOWER</t>
  </si>
  <si>
    <t>Costo de instalación por servicio/componente</t>
  </si>
  <si>
    <t>PC Estación de Trabajo para Monitoreo / 64 Bits / Celeron / 4 GB RAM / Salida de Video en 4K / Compatible con WINDOWS / Diseño Compacto</t>
  </si>
  <si>
    <t>DS-WSELI-T2</t>
  </si>
  <si>
    <t>Monitor LED de 23.8" VESA, Resolución 1920 x 1080 Pixeles, Entradas de Video VGA/HDMI. Panel IPS LCD Backlight LED. Ultra Delgado</t>
  </si>
  <si>
    <t>24B2XH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</si>
</sst>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&quot;$&quot;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sz val="11"/>
      <color rgb="FF005CB9"/>
      <name val="Arial"/>
      <family val="2"/>
    </font>
    <font>
      <b/>
      <sz val="12"/>
      <color theme="7" tint="-0.499984740745262"/>
      <name val="Arial"/>
      <family val="2"/>
    </font>
    <font>
      <sz val="11"/>
      <color rgb="FF005CB9"/>
      <name val="Arial"/>
      <family val="2"/>
    </font>
    <font>
      <sz val="11"/>
      <color rgb="FF333333"/>
      <name val="Arial"/>
      <family val="2"/>
    </font>
    <font>
      <sz val="11"/>
      <color rgb="FF005CB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2" fontId="3" fillId="0" borderId="0" xfId="0" applyNumberFormat="1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164" fontId="3" fillId="0" borderId="0" xfId="0" applyNumberFormat="1" applyFont="1"/>
    <xf numFmtId="0" fontId="6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left" wrapText="1"/>
    </xf>
    <xf numFmtId="164" fontId="6" fillId="0" borderId="1" xfId="1" applyNumberFormat="1" applyFont="1" applyBorder="1"/>
    <xf numFmtId="164" fontId="6" fillId="2" borderId="0" xfId="1" applyNumberFormat="1" applyFont="1" applyFill="1" applyBorder="1"/>
    <xf numFmtId="164" fontId="6" fillId="0" borderId="0" xfId="1" applyNumberFormat="1" applyFont="1" applyBorder="1"/>
    <xf numFmtId="164" fontId="8" fillId="0" borderId="0" xfId="0" applyNumberFormat="1" applyFont="1"/>
    <xf numFmtId="0" fontId="7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9" fillId="0" borderId="1" xfId="0" applyFont="1" applyBorder="1"/>
    <xf numFmtId="164" fontId="6" fillId="0" borderId="1" xfId="1" applyNumberFormat="1" applyFont="1" applyBorder="1" applyAlignment="1"/>
    <xf numFmtId="0" fontId="8" fillId="0" borderId="0" xfId="0" applyFont="1"/>
    <xf numFmtId="164" fontId="6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10" fillId="0" borderId="0" xfId="0" applyFont="1"/>
    <xf numFmtId="164" fontId="6" fillId="0" borderId="1" xfId="0" applyNumberFormat="1" applyFont="1" applyBorder="1" applyAlignment="1">
      <alignment horizontal="right"/>
    </xf>
    <xf numFmtId="0" fontId="11" fillId="0" borderId="0" xfId="0" applyFont="1"/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/>
    </xf>
    <xf numFmtId="0" fontId="9" fillId="0" borderId="0" xfId="0" applyFont="1" applyBorder="1"/>
    <xf numFmtId="164" fontId="6" fillId="0" borderId="0" xfId="0" applyNumberFormat="1" applyFont="1" applyBorder="1" applyAlignment="1">
      <alignment horizontal="right"/>
    </xf>
    <xf numFmtId="0" fontId="2" fillId="0" borderId="0" xfId="0" applyFont="1"/>
    <xf numFmtId="0" fontId="12" fillId="0" borderId="0" xfId="0" applyFont="1"/>
    <xf numFmtId="0" fontId="7" fillId="0" borderId="0" xfId="0" applyFont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/>
    </xf>
    <xf numFmtId="164" fontId="6" fillId="0" borderId="3" xfId="1" applyNumberFormat="1" applyFont="1" applyBorder="1"/>
    <xf numFmtId="0" fontId="9" fillId="0" borderId="5" xfId="0" applyFont="1" applyBorder="1"/>
    <xf numFmtId="164" fontId="6" fillId="0" borderId="5" xfId="1" applyNumberFormat="1" applyFont="1" applyBorder="1" applyAlignment="1"/>
    <xf numFmtId="0" fontId="0" fillId="0" borderId="1" xfId="0" applyBorder="1"/>
    <xf numFmtId="0" fontId="0" fillId="0" borderId="0" xfId="0" applyBorder="1"/>
    <xf numFmtId="0" fontId="12" fillId="0" borderId="0" xfId="0" applyFont="1" applyBorder="1"/>
    <xf numFmtId="164" fontId="0" fillId="0" borderId="0" xfId="0" applyNumberFormat="1"/>
    <xf numFmtId="0" fontId="13" fillId="0" borderId="0" xfId="0" applyFont="1"/>
    <xf numFmtId="0" fontId="14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154782</xdr:colOff>
      <xdr:row>0</xdr:row>
      <xdr:rowOff>83344</xdr:rowOff>
    </xdr:from>
    <xdr:to>
      <xdr:col>3</xdr:col>
      <xdr:colOff>2131219</xdr:colOff>
      <xdr:row>5</xdr:row>
      <xdr:rowOff>12032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47D4AFF-D751-4CAC-B810-0232092DE1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782" y="83344"/>
          <a:ext cx="3036093" cy="881188"/>
        </a:xfrm>
        <a:prstGeom prst="rect">
          <a:avLst/>
        </a:prstGeom>
      </xdr:spPr>
    </xdr:pic>
    <xdr:clientData/>
  </xdr:twoCellAnchor>
  <xdr:twoCellAnchor editAs="oneCell">
    <xdr:from>
      <xdr:col>0</xdr:col>
      <xdr:colOff>23811</xdr:colOff>
      <xdr:row>5</xdr:row>
      <xdr:rowOff>59531</xdr:rowOff>
    </xdr:from>
    <xdr:to>
      <xdr:col>6</xdr:col>
      <xdr:colOff>750093</xdr:colOff>
      <xdr:row>5</xdr:row>
      <xdr:rowOff>134502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F988739-A01F-46BF-BB2B-10CB1F913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1" y="1012031"/>
          <a:ext cx="8334376" cy="74971"/>
        </a:xfrm>
        <a:prstGeom prst="rect">
          <a:avLst/>
        </a:prstGeom>
      </xdr:spPr>
    </xdr:pic>
    <xdr:clientData/>
  </xdr:twoCellAnchor>
  <xdr:twoCellAnchor editAs="oneCell">
    <xdr:from>
      <xdr:col>4</xdr:col>
      <xdr:colOff>23813</xdr:colOff>
      <xdr:row>15</xdr:row>
      <xdr:rowOff>726281</xdr:rowOff>
    </xdr:from>
    <xdr:to>
      <xdr:col>5</xdr:col>
      <xdr:colOff>19608</xdr:colOff>
      <xdr:row>16</xdr:row>
      <xdr:rowOff>476249</xdr:rowOff>
    </xdr:to>
    <xdr:pic>
      <xdr:nvPicPr>
        <xdr:cNvPr id="7" name="Imagen 6" descr="NK42W0H-1T(WD)(D)">
          <a:extLst>
            <a:ext uri="{FF2B5EF4-FFF2-40B4-BE49-F238E27FC236}">
              <a16:creationId xmlns:a16="http://schemas.microsoft.com/office/drawing/2014/main" id="{DCA9A5BF-FA1E-4455-9D18-BB3C1F8B33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4644" r="7812" b="28214"/>
        <a:stretch/>
      </xdr:blipFill>
      <xdr:spPr bwMode="auto">
        <a:xfrm>
          <a:off x="5560219" y="4893469"/>
          <a:ext cx="1091170" cy="4881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83345</xdr:colOff>
      <xdr:row>13</xdr:row>
      <xdr:rowOff>1</xdr:rowOff>
    </xdr:from>
    <xdr:to>
      <xdr:col>4</xdr:col>
      <xdr:colOff>972490</xdr:colOff>
      <xdr:row>13</xdr:row>
      <xdr:rowOff>821531</xdr:rowOff>
    </xdr:to>
    <xdr:pic>
      <xdr:nvPicPr>
        <xdr:cNvPr id="9" name="Imagen 8" descr="GCK-01">
          <a:extLst>
            <a:ext uri="{FF2B5EF4-FFF2-40B4-BE49-F238E27FC236}">
              <a16:creationId xmlns:a16="http://schemas.microsoft.com/office/drawing/2014/main" id="{851731C0-B6D8-42AC-A642-06DFDACB53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11860" r="8750" b="12297"/>
        <a:stretch/>
      </xdr:blipFill>
      <xdr:spPr bwMode="auto">
        <a:xfrm>
          <a:off x="5619751" y="3333751"/>
          <a:ext cx="889145" cy="821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333375</xdr:colOff>
      <xdr:row>12</xdr:row>
      <xdr:rowOff>11906</xdr:rowOff>
    </xdr:from>
    <xdr:to>
      <xdr:col>4</xdr:col>
      <xdr:colOff>773906</xdr:colOff>
      <xdr:row>13</xdr:row>
      <xdr:rowOff>1369</xdr:rowOff>
    </xdr:to>
    <xdr:pic>
      <xdr:nvPicPr>
        <xdr:cNvPr id="11" name="Imagen 10" descr="DS-K1TA70MI-T">
          <a:extLst>
            <a:ext uri="{FF2B5EF4-FFF2-40B4-BE49-F238E27FC236}">
              <a16:creationId xmlns:a16="http://schemas.microsoft.com/office/drawing/2014/main" id="{2EDB857C-E04D-4EFD-B79D-11BBCF982F6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188" t="9047" r="32500" b="8920"/>
        <a:stretch/>
      </xdr:blipFill>
      <xdr:spPr bwMode="auto">
        <a:xfrm>
          <a:off x="5869781" y="2309812"/>
          <a:ext cx="440531" cy="10253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35719</xdr:colOff>
      <xdr:row>28</xdr:row>
      <xdr:rowOff>35719</xdr:rowOff>
    </xdr:from>
    <xdr:to>
      <xdr:col>4</xdr:col>
      <xdr:colOff>1047750</xdr:colOff>
      <xdr:row>28</xdr:row>
      <xdr:rowOff>1073811</xdr:rowOff>
    </xdr:to>
    <xdr:pic>
      <xdr:nvPicPr>
        <xdr:cNvPr id="13" name="Imagen 12" descr="DS-PWA48-KV2">
          <a:extLst>
            <a:ext uri="{FF2B5EF4-FFF2-40B4-BE49-F238E27FC236}">
              <a16:creationId xmlns:a16="http://schemas.microsoft.com/office/drawing/2014/main" id="{C447EEFF-EE2D-42F7-BBBA-944A7EC6D91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37" t="17478" r="16250" b="7927"/>
        <a:stretch/>
      </xdr:blipFill>
      <xdr:spPr bwMode="auto">
        <a:xfrm>
          <a:off x="5572125" y="7239000"/>
          <a:ext cx="1012031" cy="10380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130968</xdr:colOff>
      <xdr:row>29</xdr:row>
      <xdr:rowOff>238125</xdr:rowOff>
    </xdr:from>
    <xdr:to>
      <xdr:col>4</xdr:col>
      <xdr:colOff>964406</xdr:colOff>
      <xdr:row>29</xdr:row>
      <xdr:rowOff>1077925</xdr:rowOff>
    </xdr:to>
    <xdr:pic>
      <xdr:nvPicPr>
        <xdr:cNvPr id="15" name="Imagen 14" descr="DS-PDEB1-EG2-WB">
          <a:extLst>
            <a:ext uri="{FF2B5EF4-FFF2-40B4-BE49-F238E27FC236}">
              <a16:creationId xmlns:a16="http://schemas.microsoft.com/office/drawing/2014/main" id="{5BF2739C-F56B-4719-987D-758C2BCEA16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374" t="9676" r="8750" b="7928"/>
        <a:stretch/>
      </xdr:blipFill>
      <xdr:spPr bwMode="auto">
        <a:xfrm>
          <a:off x="5667374" y="9477375"/>
          <a:ext cx="833438" cy="839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261937</xdr:colOff>
      <xdr:row>38</xdr:row>
      <xdr:rowOff>11906</xdr:rowOff>
    </xdr:from>
    <xdr:to>
      <xdr:col>4</xdr:col>
      <xdr:colOff>797718</xdr:colOff>
      <xdr:row>38</xdr:row>
      <xdr:rowOff>875109</xdr:rowOff>
    </xdr:to>
    <xdr:pic>
      <xdr:nvPicPr>
        <xdr:cNvPr id="17" name="Imagen 16" descr="MT90G">
          <a:extLst>
            <a:ext uri="{FF2B5EF4-FFF2-40B4-BE49-F238E27FC236}">
              <a16:creationId xmlns:a16="http://schemas.microsoft.com/office/drawing/2014/main" id="{2B9F0081-192A-4D32-B00A-51F9FB1064F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458" t="22783" r="32770" b="22910"/>
        <a:stretch/>
      </xdr:blipFill>
      <xdr:spPr bwMode="auto">
        <a:xfrm>
          <a:off x="5798343" y="13204031"/>
          <a:ext cx="535781" cy="8632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23813</xdr:colOff>
      <xdr:row>39</xdr:row>
      <xdr:rowOff>35718</xdr:rowOff>
    </xdr:from>
    <xdr:to>
      <xdr:col>4</xdr:col>
      <xdr:colOff>1083469</xdr:colOff>
      <xdr:row>39</xdr:row>
      <xdr:rowOff>690562</xdr:rowOff>
    </xdr:to>
    <xdr:pic>
      <xdr:nvPicPr>
        <xdr:cNvPr id="19" name="Imagen 18" descr="MICROSIM30M2M">
          <a:extLst>
            <a:ext uri="{FF2B5EF4-FFF2-40B4-BE49-F238E27FC236}">
              <a16:creationId xmlns:a16="http://schemas.microsoft.com/office/drawing/2014/main" id="{C64BF76E-15B2-4E57-9965-EC245E3793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7" t="24063" r="8125" b="24375"/>
        <a:stretch/>
      </xdr:blipFill>
      <xdr:spPr bwMode="auto">
        <a:xfrm>
          <a:off x="5560219" y="15894843"/>
          <a:ext cx="1059656" cy="6548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107157</xdr:colOff>
      <xdr:row>40</xdr:row>
      <xdr:rowOff>35718</xdr:rowOff>
    </xdr:from>
    <xdr:to>
      <xdr:col>4</xdr:col>
      <xdr:colOff>881063</xdr:colOff>
      <xdr:row>40</xdr:row>
      <xdr:rowOff>559592</xdr:rowOff>
    </xdr:to>
    <xdr:pic>
      <xdr:nvPicPr>
        <xdr:cNvPr id="21" name="Imagen 20" descr="VOUCHER1M-SIM30M2M">
          <a:extLst>
            <a:ext uri="{FF2B5EF4-FFF2-40B4-BE49-F238E27FC236}">
              <a16:creationId xmlns:a16="http://schemas.microsoft.com/office/drawing/2014/main" id="{92595C26-9494-46A6-8ABB-D15ED84B2DB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631" t="11860" r="9944" b="34476"/>
        <a:stretch/>
      </xdr:blipFill>
      <xdr:spPr bwMode="auto">
        <a:xfrm>
          <a:off x="5643563" y="14775656"/>
          <a:ext cx="773906" cy="523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71438</xdr:colOff>
      <xdr:row>41</xdr:row>
      <xdr:rowOff>23812</xdr:rowOff>
    </xdr:from>
    <xdr:to>
      <xdr:col>4</xdr:col>
      <xdr:colOff>940594</xdr:colOff>
      <xdr:row>41</xdr:row>
      <xdr:rowOff>939697</xdr:rowOff>
    </xdr:to>
    <xdr:pic>
      <xdr:nvPicPr>
        <xdr:cNvPr id="14" name="Imagen 13" descr="ECO4PLUS3GETKIT">
          <a:extLst>
            <a:ext uri="{FF2B5EF4-FFF2-40B4-BE49-F238E27FC236}">
              <a16:creationId xmlns:a16="http://schemas.microsoft.com/office/drawing/2014/main" id="{5DEA995C-5234-42FE-BFBB-A8ACDDD983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63" t="4059" r="6250" b="4181"/>
        <a:stretch/>
      </xdr:blipFill>
      <xdr:spPr bwMode="auto">
        <a:xfrm>
          <a:off x="5607844" y="15335250"/>
          <a:ext cx="869156" cy="9158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42</xdr:row>
      <xdr:rowOff>0</xdr:rowOff>
    </xdr:from>
    <xdr:to>
      <xdr:col>4</xdr:col>
      <xdr:colOff>1047751</xdr:colOff>
      <xdr:row>42</xdr:row>
      <xdr:rowOff>888850</xdr:rowOff>
    </xdr:to>
    <xdr:pic>
      <xdr:nvPicPr>
        <xdr:cNvPr id="18" name="Imagen 17" descr="EPCOMGPSMENSUAL">
          <a:extLst>
            <a:ext uri="{FF2B5EF4-FFF2-40B4-BE49-F238E27FC236}">
              <a16:creationId xmlns:a16="http://schemas.microsoft.com/office/drawing/2014/main" id="{E6DF38A2-A81D-4208-BFE9-9720BE12A10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6562" t="21861" r="17500" b="22236"/>
        <a:stretch/>
      </xdr:blipFill>
      <xdr:spPr bwMode="auto">
        <a:xfrm>
          <a:off x="5536407" y="16263938"/>
          <a:ext cx="1047750" cy="888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142876</xdr:colOff>
      <xdr:row>51</xdr:row>
      <xdr:rowOff>11907</xdr:rowOff>
    </xdr:from>
    <xdr:to>
      <xdr:col>4</xdr:col>
      <xdr:colOff>797720</xdr:colOff>
      <xdr:row>51</xdr:row>
      <xdr:rowOff>882849</xdr:rowOff>
    </xdr:to>
    <xdr:pic>
      <xdr:nvPicPr>
        <xdr:cNvPr id="22" name="Imagen 21" descr="LP-RAP-1916">
          <a:extLst>
            <a:ext uri="{FF2B5EF4-FFF2-40B4-BE49-F238E27FC236}">
              <a16:creationId xmlns:a16="http://schemas.microsoft.com/office/drawing/2014/main" id="{16A9675E-B482-41DB-8F76-1CFB1897810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500" t="7807" r="20000" b="9119"/>
        <a:stretch/>
      </xdr:blipFill>
      <xdr:spPr bwMode="auto">
        <a:xfrm>
          <a:off x="5679282" y="19692938"/>
          <a:ext cx="654844" cy="8709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52</xdr:row>
      <xdr:rowOff>35720</xdr:rowOff>
    </xdr:from>
    <xdr:to>
      <xdr:col>5</xdr:col>
      <xdr:colOff>11906</xdr:colOff>
      <xdr:row>52</xdr:row>
      <xdr:rowOff>328409</xdr:rowOff>
    </xdr:to>
    <xdr:pic>
      <xdr:nvPicPr>
        <xdr:cNvPr id="24" name="Imagen 23" descr="LPCM-042U">
          <a:extLst>
            <a:ext uri="{FF2B5EF4-FFF2-40B4-BE49-F238E27FC236}">
              <a16:creationId xmlns:a16="http://schemas.microsoft.com/office/drawing/2014/main" id="{BACD3B8D-E4F2-4A5F-B5A1-7C02C8E25E2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25" t="35290" r="1251" b="38789"/>
        <a:stretch/>
      </xdr:blipFill>
      <xdr:spPr bwMode="auto">
        <a:xfrm>
          <a:off x="5536406" y="20609720"/>
          <a:ext cx="1107281" cy="2926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53</xdr:row>
      <xdr:rowOff>47626</xdr:rowOff>
    </xdr:from>
    <xdr:to>
      <xdr:col>5</xdr:col>
      <xdr:colOff>23814</xdr:colOff>
      <xdr:row>54</xdr:row>
      <xdr:rowOff>12624</xdr:rowOff>
    </xdr:to>
    <xdr:pic>
      <xdr:nvPicPr>
        <xdr:cNvPr id="26" name="Imagen 25" descr="S-CH-19X13.5">
          <a:extLst>
            <a:ext uri="{FF2B5EF4-FFF2-40B4-BE49-F238E27FC236}">
              <a16:creationId xmlns:a16="http://schemas.microsoft.com/office/drawing/2014/main" id="{1B9C6020-3602-4A62-BB50-2DC264A1A13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2" t="31855" r="7813" b="25672"/>
        <a:stretch/>
      </xdr:blipFill>
      <xdr:spPr bwMode="auto">
        <a:xfrm>
          <a:off x="5536407" y="21014532"/>
          <a:ext cx="1119188" cy="5722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54</xdr:row>
      <xdr:rowOff>95251</xdr:rowOff>
    </xdr:from>
    <xdr:to>
      <xdr:col>5</xdr:col>
      <xdr:colOff>10316</xdr:colOff>
      <xdr:row>54</xdr:row>
      <xdr:rowOff>404813</xdr:rowOff>
    </xdr:to>
    <xdr:pic>
      <xdr:nvPicPr>
        <xdr:cNvPr id="29" name="Imagen 28" descr="WGSW-20160HP">
          <a:extLst>
            <a:ext uri="{FF2B5EF4-FFF2-40B4-BE49-F238E27FC236}">
              <a16:creationId xmlns:a16="http://schemas.microsoft.com/office/drawing/2014/main" id="{1D1A8169-22B8-4776-A730-B7801D4549F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63" t="38101" r="8125" b="38476"/>
        <a:stretch/>
      </xdr:blipFill>
      <xdr:spPr bwMode="auto">
        <a:xfrm>
          <a:off x="5548312" y="21717001"/>
          <a:ext cx="1093785" cy="309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59533</xdr:colOff>
      <xdr:row>70</xdr:row>
      <xdr:rowOff>59531</xdr:rowOff>
    </xdr:from>
    <xdr:to>
      <xdr:col>4</xdr:col>
      <xdr:colOff>1059657</xdr:colOff>
      <xdr:row>70</xdr:row>
      <xdr:rowOff>805798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2D4B948F-EFB1-4DA6-A667-D1278A6EA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5939" y="25967531"/>
          <a:ext cx="1000124" cy="74626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202407</xdr:colOff>
      <xdr:row>55</xdr:row>
      <xdr:rowOff>47624</xdr:rowOff>
    </xdr:from>
    <xdr:to>
      <xdr:col>4</xdr:col>
      <xdr:colOff>869157</xdr:colOff>
      <xdr:row>55</xdr:row>
      <xdr:rowOff>726280</xdr:rowOff>
    </xdr:to>
    <xdr:pic>
      <xdr:nvPicPr>
        <xdr:cNvPr id="35" name="Imagen 34" descr="6330-1101/1000">
          <a:extLst>
            <a:ext uri="{FF2B5EF4-FFF2-40B4-BE49-F238E27FC236}">
              <a16:creationId xmlns:a16="http://schemas.microsoft.com/office/drawing/2014/main" id="{3195E734-16C8-4F08-8E71-F402FFED9B3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43" t="10499" r="14474" b="14687"/>
        <a:stretch/>
      </xdr:blipFill>
      <xdr:spPr bwMode="auto">
        <a:xfrm>
          <a:off x="5738813" y="22133718"/>
          <a:ext cx="666750" cy="6786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71</xdr:row>
      <xdr:rowOff>95250</xdr:rowOff>
    </xdr:from>
    <xdr:to>
      <xdr:col>5</xdr:col>
      <xdr:colOff>8928</xdr:colOff>
      <xdr:row>71</xdr:row>
      <xdr:rowOff>345281</xdr:rowOff>
    </xdr:to>
    <xdr:pic>
      <xdr:nvPicPr>
        <xdr:cNvPr id="38" name="Imagen 37" descr="PR3000RTXL2U">
          <a:extLst>
            <a:ext uri="{FF2B5EF4-FFF2-40B4-BE49-F238E27FC236}">
              <a16:creationId xmlns:a16="http://schemas.microsoft.com/office/drawing/2014/main" id="{261B8975-1425-42D4-9E82-CF55770C8B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38" t="40937" r="8750" b="40313"/>
        <a:stretch/>
      </xdr:blipFill>
      <xdr:spPr bwMode="auto">
        <a:xfrm>
          <a:off x="5536406" y="27646313"/>
          <a:ext cx="1104303" cy="250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11906</xdr:colOff>
      <xdr:row>72</xdr:row>
      <xdr:rowOff>107156</xdr:rowOff>
    </xdr:from>
    <xdr:to>
      <xdr:col>5</xdr:col>
      <xdr:colOff>11906</xdr:colOff>
      <xdr:row>72</xdr:row>
      <xdr:rowOff>383058</xdr:rowOff>
    </xdr:to>
    <xdr:pic>
      <xdr:nvPicPr>
        <xdr:cNvPr id="40" name="Imagen 39" descr="BP48VP2U02">
          <a:extLst>
            <a:ext uri="{FF2B5EF4-FFF2-40B4-BE49-F238E27FC236}">
              <a16:creationId xmlns:a16="http://schemas.microsoft.com/office/drawing/2014/main" id="{99BDC9E3-143A-47BB-A367-4C5162DD319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4" t="39400" r="8151" b="39650"/>
        <a:stretch/>
      </xdr:blipFill>
      <xdr:spPr bwMode="auto">
        <a:xfrm>
          <a:off x="5548312" y="28205906"/>
          <a:ext cx="1095375" cy="275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4429125</xdr:colOff>
      <xdr:row>14</xdr:row>
      <xdr:rowOff>547687</xdr:rowOff>
    </xdr:from>
    <xdr:to>
      <xdr:col>5</xdr:col>
      <xdr:colOff>59532</xdr:colOff>
      <xdr:row>16</xdr:row>
      <xdr:rowOff>178594</xdr:rowOff>
    </xdr:to>
    <xdr:pic>
      <xdr:nvPicPr>
        <xdr:cNvPr id="23" name="Imagen 22" descr="DS-WSELI-T2">
          <a:extLst>
            <a:ext uri="{FF2B5EF4-FFF2-40B4-BE49-F238E27FC236}">
              <a16:creationId xmlns:a16="http://schemas.microsoft.com/office/drawing/2014/main" id="{B07B9959-9F0D-4B4D-8A0C-7A751D4D0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88781" y="4714875"/>
          <a:ext cx="1202532" cy="120253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95252</xdr:colOff>
      <xdr:row>13</xdr:row>
      <xdr:rowOff>762000</xdr:rowOff>
    </xdr:from>
    <xdr:to>
      <xdr:col>5</xdr:col>
      <xdr:colOff>1</xdr:colOff>
      <xdr:row>15</xdr:row>
      <xdr:rowOff>93374</xdr:rowOff>
    </xdr:to>
    <xdr:pic>
      <xdr:nvPicPr>
        <xdr:cNvPr id="25" name="Imagen 24" descr="24B2XH">
          <a:extLst>
            <a:ext uri="{FF2B5EF4-FFF2-40B4-BE49-F238E27FC236}">
              <a16:creationId xmlns:a16="http://schemas.microsoft.com/office/drawing/2014/main" id="{628A1913-1B07-4405-A9AD-C616E25C5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1658" y="4095750"/>
          <a:ext cx="1000124" cy="9982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F4649-D5A1-4173-A50C-5565DA58B3BB}">
  <sheetPr>
    <pageSetUpPr fitToPage="1"/>
  </sheetPr>
  <dimension ref="A1:L101"/>
  <sheetViews>
    <sheetView tabSelected="1" zoomScale="80" zoomScaleNormal="80" workbookViewId="0">
      <selection activeCell="B50" sqref="B50"/>
    </sheetView>
  </sheetViews>
  <sheetFormatPr baseColWidth="10" defaultRowHeight="15" x14ac:dyDescent="0.25"/>
  <cols>
    <col min="1" max="1" width="4.42578125" bestFit="1" customWidth="1"/>
    <col min="2" max="2" width="4.5703125" customWidth="1"/>
    <col min="3" max="3" width="6.85546875" customWidth="1"/>
    <col min="4" max="4" width="67.140625" customWidth="1"/>
    <col min="5" max="5" width="16.42578125" customWidth="1"/>
    <col min="6" max="6" width="14.7109375" customWidth="1"/>
    <col min="7" max="7" width="11.85546875" customWidth="1"/>
    <col min="8" max="8" width="11.28515625" hidden="1" customWidth="1"/>
    <col min="9" max="9" width="9.7109375" hidden="1" customWidth="1"/>
    <col min="10" max="10" width="11.5703125" hidden="1" customWidth="1"/>
    <col min="11" max="11" width="9.140625" hidden="1" customWidth="1"/>
    <col min="12" max="12" width="11.42578125" customWidth="1"/>
  </cols>
  <sheetData>
    <row r="1" spans="1:11" x14ac:dyDescent="0.25"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B4" s="1"/>
      <c r="C4" s="1"/>
      <c r="D4" s="1"/>
      <c r="E4" s="1"/>
      <c r="F4" s="1"/>
      <c r="G4" s="1"/>
      <c r="H4" s="1"/>
      <c r="I4" s="1" t="s">
        <v>1</v>
      </c>
      <c r="J4" s="1" t="s">
        <v>2</v>
      </c>
      <c r="K4" s="1"/>
    </row>
    <row r="5" spans="1:11" x14ac:dyDescent="0.25">
      <c r="B5" s="1"/>
      <c r="C5" s="1"/>
      <c r="D5" s="1"/>
      <c r="E5" s="1"/>
      <c r="F5" s="1"/>
      <c r="G5" s="1"/>
      <c r="H5" s="1"/>
      <c r="I5" s="2">
        <v>19.95</v>
      </c>
      <c r="J5" s="1">
        <v>0.7</v>
      </c>
      <c r="K5" s="1"/>
    </row>
    <row r="6" spans="1:11" x14ac:dyDescent="0.25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3" t="s">
        <v>27</v>
      </c>
      <c r="C7" s="1"/>
      <c r="D7" s="1"/>
      <c r="E7" s="1"/>
      <c r="F7" s="1"/>
      <c r="G7" s="4" t="s">
        <v>23</v>
      </c>
      <c r="H7" s="1"/>
      <c r="I7" s="1"/>
      <c r="J7" s="1"/>
      <c r="K7" s="1"/>
    </row>
    <row r="8" spans="1:11" x14ac:dyDescent="0.25">
      <c r="A8" s="3"/>
      <c r="C8" s="1"/>
      <c r="D8" s="1"/>
      <c r="E8" s="1"/>
      <c r="F8" s="1"/>
      <c r="G8" s="4" t="s">
        <v>24</v>
      </c>
      <c r="H8" s="1"/>
      <c r="I8" s="1"/>
      <c r="J8" s="1"/>
      <c r="K8" s="1"/>
    </row>
    <row r="9" spans="1:11" x14ac:dyDescent="0.25">
      <c r="B9" s="3"/>
      <c r="C9" s="1"/>
      <c r="D9" s="1"/>
      <c r="E9" s="1"/>
      <c r="F9" s="1"/>
      <c r="G9" s="4"/>
      <c r="H9" s="1"/>
      <c r="I9" s="1"/>
      <c r="J9" s="1"/>
      <c r="K9" s="1"/>
    </row>
    <row r="10" spans="1:11" ht="15.75" x14ac:dyDescent="0.25">
      <c r="A10" s="26" t="s">
        <v>14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5">
      <c r="B11" s="1"/>
      <c r="C11" s="1"/>
      <c r="F11" s="1"/>
      <c r="G11" s="1"/>
      <c r="H11" s="1"/>
      <c r="I11" s="1"/>
      <c r="J11" s="1"/>
      <c r="K11" s="1"/>
    </row>
    <row r="12" spans="1:11" x14ac:dyDescent="0.25">
      <c r="A12" s="7" t="s">
        <v>13</v>
      </c>
      <c r="B12" s="5" t="s">
        <v>3</v>
      </c>
      <c r="C12" s="6" t="s">
        <v>4</v>
      </c>
      <c r="D12" s="6" t="s">
        <v>5</v>
      </c>
      <c r="E12" s="6"/>
      <c r="F12" s="7" t="s">
        <v>6</v>
      </c>
      <c r="G12" s="7" t="s">
        <v>7</v>
      </c>
      <c r="H12" s="8"/>
      <c r="I12" s="1"/>
      <c r="J12" s="9"/>
      <c r="K12" s="1"/>
    </row>
    <row r="13" spans="1:11" ht="81.75" customHeight="1" x14ac:dyDescent="0.25">
      <c r="A13" s="23">
        <v>1</v>
      </c>
      <c r="B13" s="10">
        <v>1</v>
      </c>
      <c r="C13" s="10" t="s">
        <v>8</v>
      </c>
      <c r="D13" s="27" t="s">
        <v>29</v>
      </c>
      <c r="E13" s="11"/>
      <c r="F13" s="12">
        <f>H13</f>
        <v>1315</v>
      </c>
      <c r="G13" s="12">
        <f>F13*B13</f>
        <v>1315</v>
      </c>
      <c r="H13" s="13">
        <v>1315</v>
      </c>
      <c r="I13" s="14">
        <f>H13*$I$5</f>
        <v>26234.25</v>
      </c>
      <c r="J13" s="15">
        <f>I13*B13</f>
        <v>26234.25</v>
      </c>
      <c r="K13" s="24" t="s">
        <v>0</v>
      </c>
    </row>
    <row r="14" spans="1:11" ht="66" customHeight="1" x14ac:dyDescent="0.25">
      <c r="A14" s="23">
        <v>2</v>
      </c>
      <c r="B14" s="10">
        <v>1</v>
      </c>
      <c r="C14" s="10" t="s">
        <v>8</v>
      </c>
      <c r="D14" s="27" t="s">
        <v>30</v>
      </c>
      <c r="E14" s="11"/>
      <c r="F14" s="12">
        <f t="shared" ref="F14" si="0">H14</f>
        <v>771.68</v>
      </c>
      <c r="G14" s="12">
        <f t="shared" ref="G14:G17" si="1">F14*B14</f>
        <v>771.68</v>
      </c>
      <c r="H14" s="13">
        <v>771.68</v>
      </c>
      <c r="I14" s="14">
        <f t="shared" ref="I14:I17" si="2">H14*$I$5</f>
        <v>15395.015999999998</v>
      </c>
      <c r="J14" s="15">
        <f t="shared" ref="J14" si="3">I14*B14</f>
        <v>15395.015999999998</v>
      </c>
      <c r="K14" s="24" t="s">
        <v>17</v>
      </c>
    </row>
    <row r="15" spans="1:11" ht="66" customHeight="1" x14ac:dyDescent="0.25">
      <c r="A15" s="23">
        <v>3</v>
      </c>
      <c r="B15" s="10">
        <v>1</v>
      </c>
      <c r="C15" s="10" t="s">
        <v>8</v>
      </c>
      <c r="D15" s="27" t="s">
        <v>65</v>
      </c>
      <c r="E15" s="11"/>
      <c r="F15" s="12">
        <f t="shared" ref="F15" si="4">H15</f>
        <v>163.04</v>
      </c>
      <c r="G15" s="12">
        <f t="shared" ref="G15" si="5">F15*B15</f>
        <v>163.04</v>
      </c>
      <c r="H15" s="13">
        <v>163.04</v>
      </c>
      <c r="I15" s="14">
        <f t="shared" ref="I15" si="6">H15*$I$5</f>
        <v>3252.6479999999997</v>
      </c>
      <c r="J15" s="15">
        <f t="shared" ref="J15" si="7">I15*B15</f>
        <v>3252.6479999999997</v>
      </c>
      <c r="K15" s="24" t="s">
        <v>66</v>
      </c>
    </row>
    <row r="16" spans="1:11" ht="57.75" customHeight="1" x14ac:dyDescent="0.25">
      <c r="A16" s="23">
        <v>4</v>
      </c>
      <c r="B16" s="10">
        <v>1</v>
      </c>
      <c r="C16" s="10" t="s">
        <v>8</v>
      </c>
      <c r="D16" s="27" t="s">
        <v>63</v>
      </c>
      <c r="E16" s="11"/>
      <c r="F16" s="12">
        <f t="shared" ref="F16" si="8">H16</f>
        <v>383.63</v>
      </c>
      <c r="G16" s="12">
        <f t="shared" ref="G16" si="9">F16*B16</f>
        <v>383.63</v>
      </c>
      <c r="H16" s="13">
        <v>383.63</v>
      </c>
      <c r="I16" s="14">
        <f t="shared" ref="I16" si="10">H16*$I$5</f>
        <v>7653.4184999999998</v>
      </c>
      <c r="J16" s="15">
        <f t="shared" ref="J16" si="11">I16*B16</f>
        <v>7653.4184999999998</v>
      </c>
      <c r="K16" s="46" t="s">
        <v>64</v>
      </c>
    </row>
    <row r="17" spans="1:11" ht="39.75" customHeight="1" x14ac:dyDescent="0.25">
      <c r="A17" s="23">
        <v>5</v>
      </c>
      <c r="B17" s="10">
        <v>1</v>
      </c>
      <c r="C17" s="10" t="s">
        <v>25</v>
      </c>
      <c r="D17" s="27" t="s">
        <v>28</v>
      </c>
      <c r="E17" s="11"/>
      <c r="F17" s="12">
        <f>H17</f>
        <v>448</v>
      </c>
      <c r="G17" s="12">
        <f t="shared" si="1"/>
        <v>448</v>
      </c>
      <c r="H17" s="13">
        <v>448</v>
      </c>
      <c r="I17" s="14">
        <f t="shared" si="2"/>
        <v>8937.6</v>
      </c>
      <c r="J17" s="15">
        <f>I17*B17</f>
        <v>8937.6</v>
      </c>
      <c r="K17" s="24" t="s">
        <v>26</v>
      </c>
    </row>
    <row r="18" spans="1:11" x14ac:dyDescent="0.25">
      <c r="B18" s="17"/>
      <c r="C18" s="17"/>
      <c r="D18" s="18"/>
      <c r="E18" s="18"/>
      <c r="F18" s="19" t="s">
        <v>10</v>
      </c>
      <c r="G18" s="20">
        <f>SUM(G13:G17)</f>
        <v>3081.35</v>
      </c>
      <c r="H18" s="13"/>
      <c r="I18" s="14"/>
      <c r="J18" s="15"/>
      <c r="K18" s="1"/>
    </row>
    <row r="19" spans="1:11" x14ac:dyDescent="0.25">
      <c r="B19" s="17"/>
      <c r="C19" s="17"/>
      <c r="D19" s="18"/>
      <c r="E19" s="18"/>
      <c r="F19" s="19" t="s">
        <v>11</v>
      </c>
      <c r="G19" s="22">
        <f>G18*0.16</f>
        <v>493.01600000000002</v>
      </c>
      <c r="H19" s="21"/>
      <c r="I19" s="21"/>
      <c r="J19" s="15">
        <f>SUM(J13:J18)</f>
        <v>61472.932499999995</v>
      </c>
      <c r="K19" s="1"/>
    </row>
    <row r="20" spans="1:11" x14ac:dyDescent="0.25">
      <c r="B20" s="17"/>
      <c r="C20" s="17"/>
      <c r="D20" s="18"/>
      <c r="E20" s="18"/>
      <c r="F20" s="19" t="s">
        <v>12</v>
      </c>
      <c r="G20" s="22">
        <f>G18+G19</f>
        <v>3574.366</v>
      </c>
      <c r="H20" s="21"/>
      <c r="I20" s="21"/>
      <c r="J20" s="15"/>
      <c r="K20" s="1"/>
    </row>
    <row r="21" spans="1:11" x14ac:dyDescent="0.25">
      <c r="F21" s="19" t="s">
        <v>15</v>
      </c>
      <c r="G21" s="25" t="s">
        <v>16</v>
      </c>
      <c r="H21" s="21"/>
      <c r="I21" s="21"/>
      <c r="J21" s="15">
        <f>J19*1.16</f>
        <v>71308.601699999985</v>
      </c>
      <c r="K21" s="1"/>
    </row>
    <row r="22" spans="1:11" x14ac:dyDescent="0.25">
      <c r="F22" s="29"/>
      <c r="G22" s="30"/>
      <c r="H22" s="21"/>
      <c r="I22" s="21"/>
      <c r="J22" s="15"/>
      <c r="K22" s="1"/>
    </row>
    <row r="23" spans="1:11" x14ac:dyDescent="0.25">
      <c r="F23" s="29"/>
      <c r="G23" s="30"/>
      <c r="H23" s="21"/>
      <c r="I23" s="21"/>
      <c r="J23" s="15"/>
      <c r="K23" s="1"/>
    </row>
    <row r="24" spans="1:11" x14ac:dyDescent="0.25">
      <c r="F24" s="29"/>
      <c r="G24" s="30"/>
      <c r="H24" s="21"/>
      <c r="I24" s="21"/>
      <c r="J24" s="15"/>
      <c r="K24" s="1"/>
    </row>
    <row r="25" spans="1:11" x14ac:dyDescent="0.25">
      <c r="F25" s="29"/>
      <c r="G25" s="30"/>
      <c r="H25" s="21"/>
      <c r="I25" s="21"/>
      <c r="J25" s="15"/>
      <c r="K25" s="1"/>
    </row>
    <row r="26" spans="1:11" ht="15.75" x14ac:dyDescent="0.25">
      <c r="A26" s="26" t="s">
        <v>18</v>
      </c>
      <c r="C26" s="1"/>
      <c r="D26" s="1"/>
      <c r="E26" s="1"/>
      <c r="F26" s="1"/>
      <c r="G26" s="1"/>
    </row>
    <row r="27" spans="1:11" x14ac:dyDescent="0.25">
      <c r="B27" s="1"/>
      <c r="C27" s="1"/>
      <c r="F27" s="1"/>
      <c r="G27" s="1"/>
      <c r="H27" s="1"/>
      <c r="I27" s="1"/>
      <c r="J27" s="1"/>
    </row>
    <row r="28" spans="1:11" x14ac:dyDescent="0.25">
      <c r="A28" s="7" t="s">
        <v>13</v>
      </c>
      <c r="B28" s="5" t="s">
        <v>3</v>
      </c>
      <c r="C28" s="6" t="s">
        <v>4</v>
      </c>
      <c r="D28" s="6" t="s">
        <v>5</v>
      </c>
      <c r="E28" s="6"/>
      <c r="F28" s="7" t="s">
        <v>6</v>
      </c>
      <c r="G28" s="7" t="s">
        <v>7</v>
      </c>
      <c r="H28" s="1"/>
      <c r="I28" s="1"/>
      <c r="J28" s="1"/>
    </row>
    <row r="29" spans="1:11" ht="87.75" customHeight="1" x14ac:dyDescent="0.25">
      <c r="A29" s="23">
        <v>6</v>
      </c>
      <c r="B29" s="10">
        <v>1</v>
      </c>
      <c r="C29" s="10" t="s">
        <v>25</v>
      </c>
      <c r="D29" s="27" t="s">
        <v>31</v>
      </c>
      <c r="E29" s="11"/>
      <c r="F29" s="12">
        <f>H29</f>
        <v>493.63</v>
      </c>
      <c r="G29" s="12">
        <f>F29*B29</f>
        <v>493.63</v>
      </c>
      <c r="H29" s="13">
        <v>493.63</v>
      </c>
      <c r="I29" s="14">
        <f>H29*$I$5</f>
        <v>9847.9184999999998</v>
      </c>
      <c r="J29" s="15">
        <f>I29*B29</f>
        <v>9847.9184999999998</v>
      </c>
      <c r="K29" s="24" t="s">
        <v>32</v>
      </c>
    </row>
    <row r="30" spans="1:11" ht="90" customHeight="1" x14ac:dyDescent="0.25">
      <c r="A30" s="23">
        <v>7</v>
      </c>
      <c r="B30" s="10">
        <v>1</v>
      </c>
      <c r="C30" s="10" t="s">
        <v>8</v>
      </c>
      <c r="D30" s="27" t="s">
        <v>33</v>
      </c>
      <c r="E30" s="11"/>
      <c r="F30" s="12">
        <f>H30</f>
        <v>23.63</v>
      </c>
      <c r="G30" s="12">
        <f t="shared" ref="G30" si="12">F30*B30</f>
        <v>23.63</v>
      </c>
      <c r="H30" s="13">
        <v>23.63</v>
      </c>
      <c r="I30" s="14">
        <f t="shared" ref="I30" si="13">H30*$I$5</f>
        <v>471.41849999999994</v>
      </c>
      <c r="J30" s="15">
        <f>I30*B30</f>
        <v>471.41849999999994</v>
      </c>
      <c r="K30" s="31" t="s">
        <v>34</v>
      </c>
    </row>
    <row r="31" spans="1:11" x14ac:dyDescent="0.25">
      <c r="B31" s="17"/>
      <c r="C31" s="17"/>
      <c r="D31" s="18"/>
      <c r="E31" s="18"/>
      <c r="F31" s="19" t="s">
        <v>10</v>
      </c>
      <c r="G31" s="20">
        <f>SUM(G29:G30)</f>
        <v>517.26</v>
      </c>
      <c r="H31" s="21"/>
      <c r="I31" s="21"/>
      <c r="J31" s="15">
        <f>SUM(J29:J30)</f>
        <v>10319.337</v>
      </c>
    </row>
    <row r="32" spans="1:11" x14ac:dyDescent="0.25">
      <c r="B32" s="17"/>
      <c r="C32" s="17"/>
      <c r="D32" s="18"/>
      <c r="E32" s="18"/>
      <c r="F32" s="19" t="s">
        <v>11</v>
      </c>
      <c r="G32" s="22">
        <f>G31*0.16</f>
        <v>82.761600000000001</v>
      </c>
      <c r="H32" s="21"/>
      <c r="I32" s="21"/>
      <c r="J32" s="15"/>
    </row>
    <row r="33" spans="1:10" x14ac:dyDescent="0.25">
      <c r="B33" s="17"/>
      <c r="C33" s="17"/>
      <c r="D33" s="18"/>
      <c r="E33" s="18"/>
      <c r="F33" s="19" t="s">
        <v>12</v>
      </c>
      <c r="G33" s="22">
        <f>G31+G32</f>
        <v>600.02160000000003</v>
      </c>
      <c r="H33" s="21"/>
      <c r="I33" s="21"/>
      <c r="J33" s="15">
        <f>J31*1.16</f>
        <v>11970.430919999999</v>
      </c>
    </row>
    <row r="34" spans="1:10" x14ac:dyDescent="0.25">
      <c r="F34" s="19" t="s">
        <v>15</v>
      </c>
      <c r="G34" s="25" t="s">
        <v>16</v>
      </c>
    </row>
    <row r="35" spans="1:10" x14ac:dyDescent="0.25">
      <c r="F35" s="29"/>
      <c r="G35" s="30"/>
    </row>
    <row r="36" spans="1:10" ht="15.75" x14ac:dyDescent="0.25">
      <c r="A36" s="26" t="s">
        <v>19</v>
      </c>
      <c r="C36" s="1"/>
      <c r="D36" s="1"/>
      <c r="E36" s="1"/>
      <c r="F36" s="1"/>
      <c r="G36" s="1"/>
    </row>
    <row r="37" spans="1:10" x14ac:dyDescent="0.25">
      <c r="B37" s="1"/>
      <c r="C37" s="1"/>
      <c r="F37" s="1"/>
      <c r="G37" s="1"/>
    </row>
    <row r="38" spans="1:10" x14ac:dyDescent="0.25">
      <c r="A38" s="7" t="s">
        <v>13</v>
      </c>
      <c r="B38" s="5" t="s">
        <v>3</v>
      </c>
      <c r="C38" s="6" t="s">
        <v>4</v>
      </c>
      <c r="D38" s="6" t="s">
        <v>5</v>
      </c>
      <c r="E38" s="6"/>
      <c r="F38" s="7" t="s">
        <v>6</v>
      </c>
      <c r="G38" s="7" t="s">
        <v>7</v>
      </c>
    </row>
    <row r="39" spans="1:10" ht="69" customHeight="1" x14ac:dyDescent="0.25">
      <c r="A39" s="23">
        <v>8</v>
      </c>
      <c r="B39" s="10">
        <v>1</v>
      </c>
      <c r="C39" s="10" t="s">
        <v>8</v>
      </c>
      <c r="D39" s="27" t="s">
        <v>35</v>
      </c>
      <c r="E39" s="11"/>
      <c r="F39" s="12">
        <f>H54</f>
        <v>229</v>
      </c>
      <c r="G39" s="12">
        <f>F39*B39</f>
        <v>229</v>
      </c>
    </row>
    <row r="40" spans="1:10" ht="57" customHeight="1" x14ac:dyDescent="0.25">
      <c r="A40" s="23">
        <v>9</v>
      </c>
      <c r="B40" s="10">
        <v>1</v>
      </c>
      <c r="C40" s="10" t="s">
        <v>8</v>
      </c>
      <c r="D40" s="27" t="s">
        <v>37</v>
      </c>
      <c r="E40" s="11"/>
      <c r="F40" s="12">
        <f>H55</f>
        <v>4.75</v>
      </c>
      <c r="G40" s="12">
        <f t="shared" ref="G40:G43" si="14">F40*B40</f>
        <v>4.75</v>
      </c>
    </row>
    <row r="41" spans="1:10" ht="45" customHeight="1" x14ac:dyDescent="0.25">
      <c r="A41" s="23">
        <v>10</v>
      </c>
      <c r="B41" s="10">
        <v>1</v>
      </c>
      <c r="C41" s="10" t="s">
        <v>9</v>
      </c>
      <c r="D41" s="27" t="s">
        <v>38</v>
      </c>
      <c r="E41" s="11"/>
      <c r="F41" s="12">
        <f>H56</f>
        <v>5.2</v>
      </c>
      <c r="G41" s="12">
        <f t="shared" si="14"/>
        <v>5.2</v>
      </c>
    </row>
    <row r="42" spans="1:10" ht="77.25" customHeight="1" x14ac:dyDescent="0.25">
      <c r="A42" s="23">
        <v>11</v>
      </c>
      <c r="B42" s="10">
        <v>1</v>
      </c>
      <c r="C42" s="10" t="s">
        <v>25</v>
      </c>
      <c r="D42" s="27" t="s">
        <v>42</v>
      </c>
      <c r="E42" s="16"/>
      <c r="F42" s="12">
        <f>H57</f>
        <v>141.25</v>
      </c>
      <c r="G42" s="12">
        <f t="shared" si="14"/>
        <v>141.25</v>
      </c>
    </row>
    <row r="43" spans="1:10" ht="70.5" customHeight="1" x14ac:dyDescent="0.25">
      <c r="A43" s="23">
        <v>12</v>
      </c>
      <c r="B43" s="10">
        <v>1</v>
      </c>
      <c r="C43" s="10" t="s">
        <v>9</v>
      </c>
      <c r="D43" s="27" t="s">
        <v>43</v>
      </c>
      <c r="E43" s="11"/>
      <c r="F43" s="12">
        <f>H58</f>
        <v>4.5</v>
      </c>
      <c r="G43" s="12">
        <f t="shared" si="14"/>
        <v>4.5</v>
      </c>
    </row>
    <row r="44" spans="1:10" x14ac:dyDescent="0.25">
      <c r="B44" s="17"/>
      <c r="C44" s="17"/>
      <c r="D44" s="18"/>
      <c r="E44" s="18"/>
      <c r="F44" s="19" t="s">
        <v>10</v>
      </c>
      <c r="G44" s="20">
        <f>SUM(G39:G43)</f>
        <v>384.7</v>
      </c>
    </row>
    <row r="45" spans="1:10" x14ac:dyDescent="0.25">
      <c r="B45" s="17"/>
      <c r="C45" s="17"/>
      <c r="D45" s="18"/>
      <c r="E45" s="18"/>
      <c r="F45" s="19" t="s">
        <v>11</v>
      </c>
      <c r="G45" s="22">
        <f>G44*0.16</f>
        <v>61.552</v>
      </c>
    </row>
    <row r="46" spans="1:10" x14ac:dyDescent="0.25">
      <c r="B46" s="17"/>
      <c r="C46" s="17"/>
      <c r="D46" s="18"/>
      <c r="E46" s="18"/>
      <c r="F46" s="19" t="s">
        <v>12</v>
      </c>
      <c r="G46" s="22">
        <f>G44+G45</f>
        <v>446.25200000000001</v>
      </c>
    </row>
    <row r="47" spans="1:10" x14ac:dyDescent="0.25">
      <c r="F47" s="19" t="s">
        <v>15</v>
      </c>
      <c r="G47" s="25" t="s">
        <v>16</v>
      </c>
    </row>
    <row r="48" spans="1:10" x14ac:dyDescent="0.25">
      <c r="F48" s="29"/>
      <c r="G48" s="30"/>
    </row>
    <row r="49" spans="1:11" ht="15.75" x14ac:dyDescent="0.25">
      <c r="A49" s="26" t="s">
        <v>20</v>
      </c>
      <c r="C49" s="1"/>
      <c r="D49" s="1"/>
      <c r="E49" s="1"/>
      <c r="F49" s="1"/>
      <c r="G49" s="1"/>
    </row>
    <row r="50" spans="1:11" x14ac:dyDescent="0.25">
      <c r="B50" s="1"/>
      <c r="C50" s="1"/>
      <c r="F50" s="1"/>
      <c r="G50" s="1"/>
    </row>
    <row r="51" spans="1:11" x14ac:dyDescent="0.25">
      <c r="A51" s="7" t="s">
        <v>13</v>
      </c>
      <c r="B51" s="5" t="s">
        <v>3</v>
      </c>
      <c r="C51" s="6" t="s">
        <v>4</v>
      </c>
      <c r="D51" s="6" t="s">
        <v>5</v>
      </c>
      <c r="E51" s="6"/>
      <c r="F51" s="7" t="s">
        <v>6</v>
      </c>
      <c r="G51" s="7" t="s">
        <v>7</v>
      </c>
    </row>
    <row r="52" spans="1:11" ht="70.5" customHeight="1" x14ac:dyDescent="0.25">
      <c r="A52" s="23">
        <v>13</v>
      </c>
      <c r="B52" s="10">
        <v>1</v>
      </c>
      <c r="C52" s="10" t="s">
        <v>8</v>
      </c>
      <c r="D52" s="27" t="s">
        <v>46</v>
      </c>
      <c r="E52" s="11"/>
      <c r="F52" s="12">
        <f>H71</f>
        <v>75</v>
      </c>
      <c r="G52" s="12">
        <f>F52*B52</f>
        <v>75</v>
      </c>
      <c r="H52" s="1"/>
      <c r="I52" s="1"/>
      <c r="J52" s="1"/>
    </row>
    <row r="53" spans="1:11" ht="32.25" customHeight="1" x14ac:dyDescent="0.25">
      <c r="A53" s="23">
        <v>14</v>
      </c>
      <c r="B53" s="10">
        <v>1</v>
      </c>
      <c r="C53" s="10" t="s">
        <v>8</v>
      </c>
      <c r="D53" s="27" t="s">
        <v>48</v>
      </c>
      <c r="E53" s="11"/>
      <c r="F53" s="12">
        <f>H72</f>
        <v>36.94</v>
      </c>
      <c r="G53" s="12">
        <f t="shared" ref="G53:G55" si="15">F53*B53</f>
        <v>36.94</v>
      </c>
      <c r="H53" s="1"/>
      <c r="I53" s="1"/>
      <c r="J53" s="1"/>
    </row>
    <row r="54" spans="1:11" ht="48" customHeight="1" x14ac:dyDescent="0.25">
      <c r="A54" s="23">
        <v>15</v>
      </c>
      <c r="B54" s="10">
        <v>1</v>
      </c>
      <c r="C54" s="10" t="s">
        <v>8</v>
      </c>
      <c r="D54" s="27" t="s">
        <v>49</v>
      </c>
      <c r="E54" s="11"/>
      <c r="F54" s="12">
        <f>H73</f>
        <v>31</v>
      </c>
      <c r="G54" s="12">
        <f t="shared" si="15"/>
        <v>31</v>
      </c>
      <c r="H54" s="13">
        <v>229</v>
      </c>
      <c r="I54" s="14">
        <f>H54*$I$5</f>
        <v>4568.55</v>
      </c>
      <c r="J54" s="15">
        <f>I54*B39</f>
        <v>4568.55</v>
      </c>
      <c r="K54" s="31" t="s">
        <v>36</v>
      </c>
    </row>
    <row r="55" spans="1:11" ht="39" customHeight="1" x14ac:dyDescent="0.25">
      <c r="A55" s="23">
        <v>16</v>
      </c>
      <c r="B55" s="35">
        <v>1</v>
      </c>
      <c r="C55" s="35" t="s">
        <v>8</v>
      </c>
      <c r="D55" s="36" t="s">
        <v>51</v>
      </c>
      <c r="E55" s="37"/>
      <c r="F55" s="38">
        <f>H74</f>
        <v>587.5</v>
      </c>
      <c r="G55" s="38">
        <f t="shared" si="15"/>
        <v>587.5</v>
      </c>
      <c r="H55" s="13">
        <v>4.75</v>
      </c>
      <c r="I55" s="14">
        <f t="shared" ref="I55:I57" si="16">H55*$I$5</f>
        <v>94.762500000000003</v>
      </c>
      <c r="J55" s="15">
        <f>I55*B40</f>
        <v>94.762500000000003</v>
      </c>
      <c r="K55" s="24" t="s">
        <v>40</v>
      </c>
    </row>
    <row r="56" spans="1:11" ht="57" customHeight="1" x14ac:dyDescent="0.25">
      <c r="A56" s="23">
        <v>17</v>
      </c>
      <c r="B56" s="10">
        <v>1</v>
      </c>
      <c r="C56" s="10" t="s">
        <v>55</v>
      </c>
      <c r="D56" s="34" t="s">
        <v>56</v>
      </c>
      <c r="E56" s="41"/>
      <c r="F56" s="12">
        <f>H75</f>
        <v>0.60150375939849621</v>
      </c>
      <c r="G56" s="12">
        <f t="shared" ref="G56" si="17">F56*B56</f>
        <v>0.60150375939849621</v>
      </c>
      <c r="H56" s="13">
        <v>5.2</v>
      </c>
      <c r="I56" s="14">
        <f t="shared" si="16"/>
        <v>103.74</v>
      </c>
      <c r="J56" s="15">
        <f>I56*B41</f>
        <v>103.74</v>
      </c>
      <c r="K56" t="s">
        <v>39</v>
      </c>
    </row>
    <row r="57" spans="1:11" x14ac:dyDescent="0.25">
      <c r="B57" s="17"/>
      <c r="C57" s="17"/>
      <c r="D57" s="18"/>
      <c r="E57" s="18"/>
      <c r="F57" s="39" t="s">
        <v>10</v>
      </c>
      <c r="G57" s="40">
        <f>SUM(G52:G55)</f>
        <v>730.44</v>
      </c>
      <c r="H57" s="13">
        <v>141.25</v>
      </c>
      <c r="I57" s="14">
        <f t="shared" si="16"/>
        <v>2817.9375</v>
      </c>
      <c r="J57" s="15">
        <f>I57*B42</f>
        <v>2817.9375</v>
      </c>
      <c r="K57" t="s">
        <v>45</v>
      </c>
    </row>
    <row r="58" spans="1:11" x14ac:dyDescent="0.25">
      <c r="B58" s="17"/>
      <c r="C58" s="17"/>
      <c r="D58" s="18"/>
      <c r="E58" s="18"/>
      <c r="F58" s="19" t="s">
        <v>11</v>
      </c>
      <c r="G58" s="22">
        <f>G57*0.16</f>
        <v>116.87040000000002</v>
      </c>
      <c r="H58" s="13">
        <v>4.5</v>
      </c>
      <c r="I58" s="14">
        <f>H58*$I$5</f>
        <v>89.774999999999991</v>
      </c>
      <c r="J58" s="15">
        <f>I58*B43</f>
        <v>89.774999999999991</v>
      </c>
      <c r="K58" s="32" t="s">
        <v>44</v>
      </c>
    </row>
    <row r="59" spans="1:11" x14ac:dyDescent="0.25">
      <c r="B59" s="17"/>
      <c r="C59" s="17"/>
      <c r="D59" s="18"/>
      <c r="E59" s="18"/>
      <c r="F59" s="19" t="s">
        <v>12</v>
      </c>
      <c r="G59" s="22">
        <f>G57+G58</f>
        <v>847.31040000000007</v>
      </c>
      <c r="H59" s="21"/>
      <c r="I59" s="21"/>
      <c r="J59" s="15">
        <f>SUM(J54:J58)</f>
        <v>7674.7649999999994</v>
      </c>
    </row>
    <row r="60" spans="1:11" x14ac:dyDescent="0.25">
      <c r="F60" s="19" t="s">
        <v>15</v>
      </c>
      <c r="G60" s="25" t="s">
        <v>16</v>
      </c>
      <c r="H60" s="21"/>
      <c r="I60" s="21"/>
      <c r="J60" s="15"/>
    </row>
    <row r="61" spans="1:11" x14ac:dyDescent="0.25">
      <c r="F61" s="29"/>
      <c r="G61" s="30"/>
      <c r="H61" s="21"/>
      <c r="I61" s="21"/>
      <c r="J61" s="15">
        <f>J59*1.16</f>
        <v>8902.7273999999979</v>
      </c>
    </row>
    <row r="62" spans="1:11" x14ac:dyDescent="0.25">
      <c r="F62" s="29"/>
      <c r="G62" s="30"/>
    </row>
    <row r="63" spans="1:11" x14ac:dyDescent="0.25">
      <c r="F63" s="29"/>
      <c r="G63" s="30"/>
    </row>
    <row r="64" spans="1:11" x14ac:dyDescent="0.25">
      <c r="F64" s="29"/>
      <c r="G64" s="30"/>
    </row>
    <row r="65" spans="1:12" x14ac:dyDescent="0.25">
      <c r="F65" s="29"/>
      <c r="G65" s="30"/>
    </row>
    <row r="66" spans="1:12" x14ac:dyDescent="0.25">
      <c r="F66" s="29"/>
      <c r="G66" s="30"/>
    </row>
    <row r="67" spans="1:12" x14ac:dyDescent="0.25">
      <c r="F67" s="29"/>
      <c r="G67" s="30"/>
    </row>
    <row r="68" spans="1:12" ht="15.75" x14ac:dyDescent="0.25">
      <c r="A68" s="26" t="s">
        <v>21</v>
      </c>
      <c r="C68" s="1"/>
      <c r="D68" s="1"/>
      <c r="E68" s="1"/>
      <c r="F68" s="1"/>
      <c r="G68" s="1"/>
    </row>
    <row r="69" spans="1:12" x14ac:dyDescent="0.25">
      <c r="B69" s="1"/>
      <c r="C69" s="1"/>
      <c r="F69" s="1"/>
      <c r="G69" s="1"/>
      <c r="H69" s="1"/>
      <c r="I69" s="1"/>
      <c r="J69" s="1"/>
    </row>
    <row r="70" spans="1:12" x14ac:dyDescent="0.25">
      <c r="A70" s="7" t="s">
        <v>13</v>
      </c>
      <c r="B70" s="5" t="s">
        <v>3</v>
      </c>
      <c r="C70" s="6" t="s">
        <v>4</v>
      </c>
      <c r="D70" s="6" t="s">
        <v>5</v>
      </c>
      <c r="E70" s="6"/>
      <c r="F70" s="7" t="s">
        <v>6</v>
      </c>
      <c r="G70" s="7" t="s">
        <v>7</v>
      </c>
      <c r="H70" s="1"/>
      <c r="I70" s="1"/>
      <c r="J70" s="1"/>
    </row>
    <row r="71" spans="1:12" ht="67.5" customHeight="1" x14ac:dyDescent="0.25">
      <c r="A71" s="23">
        <v>18</v>
      </c>
      <c r="B71" s="10">
        <v>1</v>
      </c>
      <c r="C71" s="10" t="s">
        <v>9</v>
      </c>
      <c r="D71" s="34" t="s">
        <v>53</v>
      </c>
      <c r="F71" s="12">
        <f>H92</f>
        <v>1823</v>
      </c>
      <c r="G71" s="12">
        <f>F71*B71</f>
        <v>1823</v>
      </c>
      <c r="H71" s="13">
        <v>75</v>
      </c>
      <c r="I71" s="14">
        <f>H71*$I$5</f>
        <v>1496.25</v>
      </c>
      <c r="J71" s="15">
        <f>I71*B52</f>
        <v>1496.25</v>
      </c>
      <c r="K71" s="32" t="s">
        <v>47</v>
      </c>
    </row>
    <row r="72" spans="1:12" ht="38.25" x14ac:dyDescent="0.25">
      <c r="A72" s="23">
        <v>19</v>
      </c>
      <c r="B72" s="10">
        <v>1</v>
      </c>
      <c r="C72" s="10" t="s">
        <v>57</v>
      </c>
      <c r="D72" s="27" t="s">
        <v>61</v>
      </c>
      <c r="E72" s="11"/>
      <c r="F72" s="12">
        <f>H93</f>
        <v>2192.5</v>
      </c>
      <c r="G72" s="12">
        <f t="shared" ref="G72:G74" si="18">F72*B72</f>
        <v>2192.5</v>
      </c>
      <c r="H72" s="13">
        <v>36.94</v>
      </c>
      <c r="I72" s="14">
        <f t="shared" ref="I72:I74" si="19">H72*$I$5</f>
        <v>736.95299999999997</v>
      </c>
      <c r="J72" s="15">
        <f>I72*B53</f>
        <v>736.95299999999997</v>
      </c>
    </row>
    <row r="73" spans="1:12" ht="36.75" customHeight="1" x14ac:dyDescent="0.25">
      <c r="A73" s="23">
        <v>20</v>
      </c>
      <c r="B73" s="10">
        <v>1</v>
      </c>
      <c r="C73" s="10" t="s">
        <v>57</v>
      </c>
      <c r="D73" s="27" t="s">
        <v>60</v>
      </c>
      <c r="E73" s="11"/>
      <c r="F73" s="12">
        <f>H94</f>
        <v>825.75</v>
      </c>
      <c r="G73" s="12">
        <f t="shared" si="18"/>
        <v>825.75</v>
      </c>
      <c r="H73" s="13">
        <v>31</v>
      </c>
      <c r="I73" s="14">
        <f t="shared" si="19"/>
        <v>618.44999999999993</v>
      </c>
      <c r="J73" s="15">
        <f>I73*B54</f>
        <v>618.44999999999993</v>
      </c>
      <c r="K73" s="32" t="s">
        <v>50</v>
      </c>
    </row>
    <row r="74" spans="1:12" s="42" customFormat="1" x14ac:dyDescent="0.25">
      <c r="A74" s="23">
        <v>21</v>
      </c>
      <c r="B74" s="10">
        <v>1</v>
      </c>
      <c r="C74" s="10" t="s">
        <v>9</v>
      </c>
      <c r="D74" s="28" t="s">
        <v>62</v>
      </c>
      <c r="E74" s="16"/>
      <c r="F74" s="12">
        <f>H95</f>
        <v>10.025062656641605</v>
      </c>
      <c r="G74" s="12">
        <f t="shared" si="18"/>
        <v>10.025062656641605</v>
      </c>
      <c r="H74" s="13">
        <v>587.5</v>
      </c>
      <c r="I74" s="14">
        <f t="shared" si="19"/>
        <v>11720.625</v>
      </c>
      <c r="J74" s="15">
        <f>I74*B55</f>
        <v>11720.625</v>
      </c>
      <c r="K74" s="32" t="s">
        <v>52</v>
      </c>
      <c r="L74"/>
    </row>
    <row r="75" spans="1:12" x14ac:dyDescent="0.25">
      <c r="B75" s="17"/>
      <c r="C75" s="17"/>
      <c r="D75" s="33"/>
      <c r="E75" s="18"/>
      <c r="F75" s="19" t="s">
        <v>10</v>
      </c>
      <c r="G75" s="20">
        <f>SUM(G71:G74)</f>
        <v>4851.2750626566412</v>
      </c>
      <c r="H75" s="13">
        <f>I75/I5</f>
        <v>0.60150375939849621</v>
      </c>
      <c r="I75" s="14">
        <v>12</v>
      </c>
      <c r="J75" s="15">
        <f>I75*B56</f>
        <v>12</v>
      </c>
      <c r="K75" s="43"/>
      <c r="L75" s="42"/>
    </row>
    <row r="76" spans="1:12" x14ac:dyDescent="0.25">
      <c r="B76" s="17"/>
      <c r="C76" s="17"/>
      <c r="D76" s="18"/>
      <c r="E76" s="18"/>
      <c r="F76" s="19" t="s">
        <v>11</v>
      </c>
      <c r="G76" s="22">
        <f>G75*0.16</f>
        <v>776.20401002506264</v>
      </c>
      <c r="H76" s="21"/>
      <c r="I76" s="21"/>
      <c r="J76" s="15">
        <f>SUM(J71:J74)</f>
        <v>14572.278</v>
      </c>
    </row>
    <row r="77" spans="1:12" x14ac:dyDescent="0.25">
      <c r="B77" s="17"/>
      <c r="C77" s="17"/>
      <c r="D77" s="18"/>
      <c r="E77" s="18"/>
      <c r="F77" s="19" t="s">
        <v>12</v>
      </c>
      <c r="G77" s="22">
        <f>G75+G76</f>
        <v>5627.4790726817037</v>
      </c>
      <c r="H77" s="21"/>
      <c r="I77" s="21"/>
      <c r="J77" s="15"/>
    </row>
    <row r="78" spans="1:12" x14ac:dyDescent="0.25">
      <c r="F78" s="19" t="s">
        <v>15</v>
      </c>
      <c r="G78" s="25" t="s">
        <v>16</v>
      </c>
      <c r="H78" s="21"/>
      <c r="I78" s="21"/>
      <c r="J78" s="15">
        <f>J76*1.16</f>
        <v>16903.842479999999</v>
      </c>
    </row>
    <row r="80" spans="1:12" x14ac:dyDescent="0.25">
      <c r="F80" s="19" t="s">
        <v>22</v>
      </c>
      <c r="G80" s="22">
        <f>G20+G33+G46+G59+G77</f>
        <v>11095.429072681705</v>
      </c>
    </row>
    <row r="81" spans="1:11" x14ac:dyDescent="0.25">
      <c r="A81" t="s">
        <v>41</v>
      </c>
    </row>
    <row r="90" spans="1:11" x14ac:dyDescent="0.25">
      <c r="H90" s="1"/>
      <c r="I90" s="1"/>
      <c r="J90" s="1"/>
    </row>
    <row r="91" spans="1:11" x14ac:dyDescent="0.25">
      <c r="H91" s="1"/>
      <c r="I91" s="1"/>
      <c r="J91" s="1"/>
    </row>
    <row r="92" spans="1:11" x14ac:dyDescent="0.25">
      <c r="H92" s="13">
        <v>1823</v>
      </c>
      <c r="I92" s="14">
        <f>H92*$I$5</f>
        <v>36368.85</v>
      </c>
      <c r="J92" s="15">
        <f>I92*B71</f>
        <v>36368.85</v>
      </c>
      <c r="K92" s="32" t="s">
        <v>54</v>
      </c>
    </row>
    <row r="93" spans="1:11" x14ac:dyDescent="0.25">
      <c r="H93" s="13">
        <v>2192.5</v>
      </c>
      <c r="I93" s="14">
        <f t="shared" ref="I93:I94" si="20">H93*$I$5</f>
        <v>43740.375</v>
      </c>
      <c r="J93" s="15">
        <f>I93*B72</f>
        <v>43740.375</v>
      </c>
      <c r="K93" s="45" t="s">
        <v>58</v>
      </c>
    </row>
    <row r="94" spans="1:11" x14ac:dyDescent="0.25">
      <c r="H94" s="13">
        <v>825.75</v>
      </c>
      <c r="I94" s="14">
        <f t="shared" si="20"/>
        <v>16473.712499999998</v>
      </c>
      <c r="J94" s="15">
        <f>I94*B73</f>
        <v>16473.712499999998</v>
      </c>
      <c r="K94" s="32" t="s">
        <v>59</v>
      </c>
    </row>
    <row r="95" spans="1:11" x14ac:dyDescent="0.25">
      <c r="H95" s="13">
        <f>I95/I5</f>
        <v>10.025062656641605</v>
      </c>
      <c r="I95" s="14">
        <v>200</v>
      </c>
      <c r="J95" s="15">
        <f>I95*B74</f>
        <v>200</v>
      </c>
    </row>
    <row r="96" spans="1:11" x14ac:dyDescent="0.25">
      <c r="H96" s="21"/>
      <c r="I96" s="21"/>
      <c r="J96" s="15">
        <f>SUM(J92:J95)</f>
        <v>96782.9375</v>
      </c>
    </row>
    <row r="97" spans="8:10" x14ac:dyDescent="0.25">
      <c r="H97" s="21"/>
      <c r="I97" s="21"/>
      <c r="J97" s="15"/>
    </row>
    <row r="98" spans="8:10" x14ac:dyDescent="0.25">
      <c r="H98" s="21"/>
      <c r="I98" s="21"/>
      <c r="J98" s="15">
        <f>J96*1.16</f>
        <v>112268.20749999999</v>
      </c>
    </row>
    <row r="101" spans="8:10" x14ac:dyDescent="0.25">
      <c r="J101" s="44">
        <f>G80*I5</f>
        <v>221353.81000000003</v>
      </c>
    </row>
  </sheetData>
  <printOptions horizontalCentered="1" verticalCentered="1"/>
  <pageMargins left="0.43" right="0.31" top="0.66" bottom="0.89" header="0.31496062992125984" footer="0.31496062992125984"/>
  <pageSetup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mora</dc:creator>
  <cp:lastModifiedBy>Elizabeth mora</cp:lastModifiedBy>
  <cp:lastPrinted>2021-07-21T10:56:16Z</cp:lastPrinted>
  <dcterms:created xsi:type="dcterms:W3CDTF">2021-07-17T14:43:03Z</dcterms:created>
  <dcterms:modified xsi:type="dcterms:W3CDTF">2021-07-21T10:56:41Z</dcterms:modified>
</cp:coreProperties>
</file>