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0" yWindow="0" windowWidth="25600" windowHeight="14860" tabRatio="50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ETAG_v9.3_EM4095.parts" localSheetId="0">Sheet1!$A$1:$H$84</definedName>
    <definedName name="plisttest" localSheetId="1">Sheet2!$A$1:$H$86</definedName>
    <definedName name="plisttest" localSheetId="4">Sheet5!#REF!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4" i="3"/>
  <c r="E65" i="3"/>
  <c r="E74" i="3"/>
  <c r="E83" i="3"/>
  <c r="E92" i="3"/>
  <c r="E101" i="3"/>
  <c r="E110" i="3"/>
  <c r="E119" i="3"/>
  <c r="E128" i="3"/>
  <c r="E137" i="3"/>
  <c r="E146" i="3"/>
  <c r="E155" i="3"/>
  <c r="E164" i="3"/>
  <c r="E173" i="3"/>
  <c r="E182" i="3"/>
  <c r="E191" i="3"/>
  <c r="E200" i="3"/>
  <c r="E209" i="3"/>
  <c r="E218" i="3"/>
  <c r="E227" i="3"/>
  <c r="E236" i="3"/>
  <c r="E245" i="3"/>
  <c r="E254" i="3"/>
  <c r="E263" i="3"/>
  <c r="E272" i="3"/>
  <c r="E281" i="3"/>
  <c r="E290" i="3"/>
  <c r="E299" i="3"/>
  <c r="E308" i="3"/>
  <c r="E317" i="3"/>
  <c r="E326" i="3"/>
  <c r="E335" i="3"/>
  <c r="E56" i="3"/>
  <c r="E47" i="3"/>
  <c r="B47" i="3"/>
  <c r="B56" i="3"/>
  <c r="B65" i="3"/>
  <c r="B74" i="3"/>
  <c r="B83" i="3"/>
  <c r="B92" i="3"/>
  <c r="B101" i="3"/>
  <c r="B110" i="3"/>
  <c r="B119" i="3"/>
  <c r="B128" i="3"/>
  <c r="B137" i="3"/>
  <c r="B146" i="3"/>
  <c r="B155" i="3"/>
  <c r="B164" i="3"/>
  <c r="B173" i="3"/>
  <c r="B182" i="3"/>
  <c r="B191" i="3"/>
  <c r="B200" i="3"/>
  <c r="B209" i="3"/>
  <c r="B218" i="3"/>
  <c r="B227" i="3"/>
  <c r="B236" i="3"/>
  <c r="B245" i="3"/>
  <c r="B254" i="3"/>
  <c r="B263" i="3"/>
  <c r="B272" i="3"/>
  <c r="B281" i="3"/>
  <c r="B290" i="3"/>
  <c r="B299" i="3"/>
  <c r="B308" i="3"/>
  <c r="B317" i="3"/>
  <c r="B326" i="3"/>
  <c r="B335" i="3"/>
  <c r="M51" i="2"/>
  <c r="M52" i="2"/>
  <c r="M47" i="2"/>
  <c r="M48" i="2"/>
  <c r="S73" i="2"/>
  <c r="S62" i="2"/>
  <c r="S70" i="2"/>
  <c r="S69" i="2"/>
  <c r="S68" i="2"/>
  <c r="S67" i="2"/>
  <c r="S57" i="2"/>
  <c r="S54" i="2"/>
  <c r="S53" i="2"/>
  <c r="S52" i="2"/>
  <c r="S51" i="2"/>
  <c r="S48" i="2"/>
  <c r="S47" i="2"/>
  <c r="S42" i="2"/>
  <c r="S71" i="2"/>
  <c r="S60" i="2"/>
  <c r="S58" i="2"/>
  <c r="S55" i="2"/>
  <c r="S49" i="2"/>
  <c r="S45" i="2"/>
  <c r="S43" i="2"/>
  <c r="S39" i="2"/>
  <c r="S37" i="2"/>
  <c r="S35" i="2"/>
  <c r="S24" i="2"/>
  <c r="S23" i="2"/>
  <c r="S22" i="2"/>
  <c r="S21" i="2"/>
  <c r="S20" i="2"/>
  <c r="S17" i="2"/>
  <c r="S15" i="2"/>
  <c r="S9" i="2"/>
  <c r="S6" i="2"/>
  <c r="S5" i="2"/>
  <c r="S4" i="2"/>
  <c r="M10" i="2"/>
  <c r="R10" i="2"/>
  <c r="M11" i="2"/>
  <c r="R11" i="2"/>
  <c r="M12" i="2"/>
  <c r="R12" i="2"/>
  <c r="M13" i="2"/>
  <c r="R13" i="2"/>
  <c r="M14" i="2"/>
  <c r="R14" i="2"/>
  <c r="M15" i="2"/>
  <c r="O15" i="2"/>
  <c r="R15" i="2"/>
  <c r="M16" i="2"/>
  <c r="R16" i="2"/>
  <c r="M17" i="2"/>
  <c r="O17" i="2"/>
  <c r="R17" i="2"/>
  <c r="M18" i="2"/>
  <c r="R18" i="2"/>
  <c r="M19" i="2"/>
  <c r="R19" i="2"/>
  <c r="M20" i="2"/>
  <c r="O20" i="2"/>
  <c r="R20" i="2"/>
  <c r="M21" i="2"/>
  <c r="O21" i="2"/>
  <c r="R21" i="2"/>
  <c r="M22" i="2"/>
  <c r="O22" i="2"/>
  <c r="R22" i="2"/>
  <c r="M23" i="2"/>
  <c r="O23" i="2"/>
  <c r="R23" i="2"/>
  <c r="M24" i="2"/>
  <c r="O24" i="2"/>
  <c r="R24" i="2"/>
  <c r="M25" i="2"/>
  <c r="R25" i="2"/>
  <c r="M26" i="2"/>
  <c r="R26" i="2"/>
  <c r="M27" i="2"/>
  <c r="R27" i="2"/>
  <c r="M28" i="2"/>
  <c r="R28" i="2"/>
  <c r="M29" i="2"/>
  <c r="R29" i="2"/>
  <c r="M30" i="2"/>
  <c r="R30" i="2"/>
  <c r="M31" i="2"/>
  <c r="R31" i="2"/>
  <c r="M32" i="2"/>
  <c r="R32" i="2"/>
  <c r="M33" i="2"/>
  <c r="R33" i="2"/>
  <c r="M34" i="2"/>
  <c r="R34" i="2"/>
  <c r="M35" i="2"/>
  <c r="O35" i="2"/>
  <c r="R35" i="2"/>
  <c r="M36" i="2"/>
  <c r="R36" i="2"/>
  <c r="M37" i="2"/>
  <c r="O37" i="2"/>
  <c r="R37" i="2"/>
  <c r="M38" i="2"/>
  <c r="R38" i="2"/>
  <c r="O39" i="2"/>
  <c r="R39" i="2"/>
  <c r="M40" i="2"/>
  <c r="O40" i="2"/>
  <c r="R40" i="2"/>
  <c r="M41" i="2"/>
  <c r="O41" i="2"/>
  <c r="R41" i="2"/>
  <c r="M42" i="2"/>
  <c r="O42" i="2"/>
  <c r="R42" i="2"/>
  <c r="M43" i="2"/>
  <c r="O43" i="2"/>
  <c r="R43" i="2"/>
  <c r="M44" i="2"/>
  <c r="R44" i="2"/>
  <c r="M45" i="2"/>
  <c r="O45" i="2"/>
  <c r="R45" i="2"/>
  <c r="M46" i="2"/>
  <c r="R46" i="2"/>
  <c r="O47" i="2"/>
  <c r="R47" i="2"/>
  <c r="O48" i="2"/>
  <c r="R48" i="2"/>
  <c r="M49" i="2"/>
  <c r="O49" i="2"/>
  <c r="R49" i="2"/>
  <c r="M50" i="2"/>
  <c r="R50" i="2"/>
  <c r="O51" i="2"/>
  <c r="R51" i="2"/>
  <c r="O52" i="2"/>
  <c r="R52" i="2"/>
  <c r="O53" i="2"/>
  <c r="R53" i="2"/>
  <c r="M54" i="2"/>
  <c r="O54" i="2"/>
  <c r="R54" i="2"/>
  <c r="M55" i="2"/>
  <c r="O55" i="2"/>
  <c r="R55" i="2"/>
  <c r="M56" i="2"/>
  <c r="R56" i="2"/>
  <c r="M57" i="2"/>
  <c r="O57" i="2"/>
  <c r="R57" i="2"/>
  <c r="M58" i="2"/>
  <c r="O58" i="2"/>
  <c r="R58" i="2"/>
  <c r="M59" i="2"/>
  <c r="R59" i="2"/>
  <c r="M60" i="2"/>
  <c r="O60" i="2"/>
  <c r="R60" i="2"/>
  <c r="M61" i="2"/>
  <c r="R61" i="2"/>
  <c r="M62" i="2"/>
  <c r="O62" i="2"/>
  <c r="R62" i="2"/>
  <c r="M63" i="2"/>
  <c r="R63" i="2"/>
  <c r="M64" i="2"/>
  <c r="R64" i="2"/>
  <c r="M65" i="2"/>
  <c r="R65" i="2"/>
  <c r="M66" i="2"/>
  <c r="R66" i="2"/>
  <c r="M67" i="2"/>
  <c r="O67" i="2"/>
  <c r="R67" i="2"/>
  <c r="M68" i="2"/>
  <c r="O68" i="2"/>
  <c r="R68" i="2"/>
  <c r="M69" i="2"/>
  <c r="O69" i="2"/>
  <c r="R69" i="2"/>
  <c r="M70" i="2"/>
  <c r="O70" i="2"/>
  <c r="R70" i="2"/>
  <c r="M71" i="2"/>
  <c r="O71" i="2"/>
  <c r="R71" i="2"/>
  <c r="M72" i="2"/>
  <c r="R72" i="2"/>
  <c r="M73" i="2"/>
  <c r="O73" i="2"/>
  <c r="R73" i="2"/>
  <c r="O10" i="2"/>
  <c r="O11" i="2"/>
  <c r="O12" i="2"/>
  <c r="O13" i="2"/>
  <c r="O14" i="2"/>
  <c r="O16" i="2"/>
  <c r="O18" i="2"/>
  <c r="O19" i="2"/>
  <c r="O25" i="2"/>
  <c r="O26" i="2"/>
  <c r="O27" i="2"/>
  <c r="O28" i="2"/>
  <c r="O29" i="2"/>
  <c r="O30" i="2"/>
  <c r="O31" i="2"/>
  <c r="O32" i="2"/>
  <c r="O33" i="2"/>
  <c r="O34" i="2"/>
  <c r="O36" i="2"/>
  <c r="O38" i="2"/>
  <c r="O44" i="2"/>
  <c r="O46" i="2"/>
  <c r="O50" i="2"/>
  <c r="O56" i="2"/>
  <c r="O59" i="2"/>
  <c r="O61" i="2"/>
  <c r="O63" i="2"/>
  <c r="O64" i="2"/>
  <c r="O65" i="2"/>
  <c r="O66" i="2"/>
  <c r="O72" i="2"/>
  <c r="M7" i="2"/>
  <c r="R7" i="2"/>
  <c r="M8" i="2"/>
  <c r="R8" i="2"/>
  <c r="M9" i="2"/>
  <c r="O9" i="2"/>
  <c r="R9" i="2"/>
  <c r="M6" i="2"/>
  <c r="O6" i="2"/>
  <c r="R6" i="2"/>
  <c r="O7" i="2"/>
  <c r="O8" i="2"/>
  <c r="O4" i="2"/>
  <c r="R4" i="2"/>
  <c r="O5" i="2"/>
  <c r="R5" i="2"/>
  <c r="O3" i="2"/>
  <c r="R3" i="2"/>
  <c r="O2" i="2"/>
  <c r="R2" i="2"/>
  <c r="M5" i="2"/>
  <c r="M4" i="2"/>
</calcChain>
</file>

<file path=xl/connections.xml><?xml version="1.0" encoding="utf-8"?>
<connections xmlns="http://schemas.openxmlformats.org/spreadsheetml/2006/main">
  <connection id="1" name="ETAG_v9.3_EM4095.parts.txt" type="6" refreshedVersion="0" background="1" saveData="1">
    <textPr fileType="mac" firstRow="9" sourceFile="Macintosh HD:Users:elibridge:Documents:eagle:RFID_GEN3:ETAG_v9.3_EM4095.parts.txt" space="1" consecutive="1">
      <textFields count="6">
        <textField/>
        <textField/>
        <textField/>
        <textField/>
        <textField/>
        <textField/>
      </textFields>
    </textPr>
  </connection>
  <connection id="2" name="plisttest" type="6" refreshedVersion="0" background="1" saveData="1">
    <textPr fileType="mac" firstRow="9" sourceFile="Macintosh HD:Users:elibridge:Desktop:plisttes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<sst xmlns="http://schemas.openxmlformats.org/spreadsheetml/2006/main" count="2662" uniqueCount="639">
  <si>
    <t>Part</t>
  </si>
  <si>
    <t>Value</t>
  </si>
  <si>
    <t>Device</t>
  </si>
  <si>
    <t>Package</t>
  </si>
  <si>
    <t>Library</t>
  </si>
  <si>
    <t>Sheet</t>
  </si>
  <si>
    <t>C1</t>
  </si>
  <si>
    <t>100nF</t>
  </si>
  <si>
    <t>C-USROUND</t>
  </si>
  <si>
    <t>C0603-ROUND</t>
  </si>
  <si>
    <t>rcl</t>
  </si>
  <si>
    <t>C2</t>
  </si>
  <si>
    <t>C3</t>
  </si>
  <si>
    <t>C3.3V</t>
  </si>
  <si>
    <t>10uF</t>
  </si>
  <si>
    <t>C-USC0805</t>
  </si>
  <si>
    <t>C0805</t>
  </si>
  <si>
    <t>C5</t>
  </si>
  <si>
    <t>C5V</t>
  </si>
  <si>
    <t>C6</t>
  </si>
  <si>
    <t>C7</t>
  </si>
  <si>
    <t>10nF</t>
  </si>
  <si>
    <t>C8</t>
  </si>
  <si>
    <t>C9</t>
  </si>
  <si>
    <t>22pF</t>
  </si>
  <si>
    <t>C10</t>
  </si>
  <si>
    <t>C11</t>
  </si>
  <si>
    <t>1uF</t>
  </si>
  <si>
    <t>C-US</t>
  </si>
  <si>
    <t>CAGNDB</t>
  </si>
  <si>
    <t>CBLKA</t>
  </si>
  <si>
    <t>CBLKB</t>
  </si>
  <si>
    <t>CDC2</t>
  </si>
  <si>
    <t>CDCB</t>
  </si>
  <si>
    <t>CDECA</t>
  </si>
  <si>
    <t>CDECB</t>
  </si>
  <si>
    <t>CDIV1A</t>
  </si>
  <si>
    <t>CDIV1B</t>
  </si>
  <si>
    <t>CDIV2A</t>
  </si>
  <si>
    <t>1.5nF</t>
  </si>
  <si>
    <t>CDIV2B</t>
  </si>
  <si>
    <t>CE1</t>
  </si>
  <si>
    <t>150uF</t>
  </si>
  <si>
    <t>CPOL-USE2-5</t>
  </si>
  <si>
    <t>E2-5</t>
  </si>
  <si>
    <t>CE2</t>
  </si>
  <si>
    <t>CE3</t>
  </si>
  <si>
    <t>CFCAPA</t>
  </si>
  <si>
    <t>CFCAPB</t>
  </si>
  <si>
    <t>CREF</t>
  </si>
  <si>
    <t>4.7uF</t>
  </si>
  <si>
    <t>0474_TAJA475M016RNJ</t>
  </si>
  <si>
    <t>SMC_A</t>
  </si>
  <si>
    <t>Condensatori</t>
  </si>
  <si>
    <t>CRES1A</t>
  </si>
  <si>
    <t>1nF</t>
  </si>
  <si>
    <t>CRES1B</t>
  </si>
  <si>
    <t>CRES2A</t>
  </si>
  <si>
    <t>100pF</t>
  </si>
  <si>
    <t>CRES2B</t>
  </si>
  <si>
    <t>CVA</t>
  </si>
  <si>
    <t>50pF</t>
  </si>
  <si>
    <t>C-TRIMM3018_11</t>
  </si>
  <si>
    <t>CTRIM3018_11</t>
  </si>
  <si>
    <t>CVB</t>
  </si>
  <si>
    <t>CXA</t>
  </si>
  <si>
    <t>R-US_ROUND</t>
  </si>
  <si>
    <t>CXB</t>
  </si>
  <si>
    <t>D1</t>
  </si>
  <si>
    <t>CD1206-S01575</t>
  </si>
  <si>
    <t>0012_CD1206-S01575</t>
  </si>
  <si>
    <t>MINIMELF</t>
  </si>
  <si>
    <t>Diodi</t>
  </si>
  <si>
    <t>10MM_SM_COIN_CELL_CLIP</t>
  </si>
  <si>
    <t>battery</t>
  </si>
  <si>
    <t>HDR_AD</t>
  </si>
  <si>
    <t>FH254-106DF08500V</t>
  </si>
  <si>
    <t>1682_20TW-535_STD</t>
  </si>
  <si>
    <t>1X06</t>
  </si>
  <si>
    <t>Connettori</t>
  </si>
  <si>
    <t>HDR_IOH</t>
  </si>
  <si>
    <t>FH254-110DF08500V</t>
  </si>
  <si>
    <t>1684_20TW-537</t>
  </si>
  <si>
    <t>1X10</t>
  </si>
  <si>
    <t>HDR_IOL</t>
  </si>
  <si>
    <t>FH254-108DF08500V</t>
  </si>
  <si>
    <t>1683_20TW-536</t>
  </si>
  <si>
    <t>1X08</t>
  </si>
  <si>
    <t>HDR_POWER</t>
  </si>
  <si>
    <t>ICSP6</t>
  </si>
  <si>
    <t>3x2M</t>
  </si>
  <si>
    <t>0114_PH254-203DF118A00V</t>
  </si>
  <si>
    <t>2X03</t>
  </si>
  <si>
    <t>ICSP10</t>
  </si>
  <si>
    <t>PINHEAD-2x5-P1.27</t>
  </si>
  <si>
    <t>0171_PH127-205DF055G00AROUND-PADS</t>
  </si>
  <si>
    <t>PINHEAD_2X05_127</t>
  </si>
  <si>
    <t>JPA</t>
  </si>
  <si>
    <t>NA</t>
  </si>
  <si>
    <t>PINHD-1X2</t>
  </si>
  <si>
    <t>1X02</t>
  </si>
  <si>
    <t>pinhead</t>
  </si>
  <si>
    <t>JPB</t>
  </si>
  <si>
    <t>JP_PWR</t>
  </si>
  <si>
    <t>L1</t>
  </si>
  <si>
    <t>2.2uH</t>
  </si>
  <si>
    <t>L-US4X4</t>
  </si>
  <si>
    <t>SMT_COIL_INDUCTOR_4X4MM</t>
  </si>
  <si>
    <t>L6</t>
  </si>
  <si>
    <t>MH2029-300Y</t>
  </si>
  <si>
    <t>0001_BLM21PG300SN1D_/_MH2029-300Y</t>
  </si>
  <si>
    <t>Protezione</t>
  </si>
  <si>
    <t>L7</t>
  </si>
  <si>
    <t>LED1</t>
  </si>
  <si>
    <t>Yellow</t>
  </si>
  <si>
    <t>0044_KPT-2012YC</t>
  </si>
  <si>
    <t>CHIPLED_0805</t>
  </si>
  <si>
    <t>Opto</t>
  </si>
  <si>
    <t>MCU</t>
  </si>
  <si>
    <t>SAMD21G18A-AUT</t>
  </si>
  <si>
    <t>1792_SAMD21G18A-AUT</t>
  </si>
  <si>
    <t>TQFP48-7X7</t>
  </si>
  <si>
    <t>IntegratedCircuits</t>
  </si>
  <si>
    <t>MEM</t>
  </si>
  <si>
    <t>AT45DB041BWIDE</t>
  </si>
  <si>
    <t>SO08WIDE</t>
  </si>
  <si>
    <t>SparkFun-DigitalIC</t>
  </si>
  <si>
    <t>Q1</t>
  </si>
  <si>
    <t>FDN360P</t>
  </si>
  <si>
    <t>SUPER-SOT3</t>
  </si>
  <si>
    <t>transistor-power</t>
  </si>
  <si>
    <t>R1</t>
  </si>
  <si>
    <t>R2</t>
  </si>
  <si>
    <t>R3</t>
  </si>
  <si>
    <t>10k</t>
  </si>
  <si>
    <t>0028_CR0603JW103L</t>
  </si>
  <si>
    <t>R0603-ROUND</t>
  </si>
  <si>
    <t>Resistenze</t>
  </si>
  <si>
    <t>R4</t>
  </si>
  <si>
    <t>RAA</t>
  </si>
  <si>
    <t>RAB</t>
  </si>
  <si>
    <t>R-US_R0805</t>
  </si>
  <si>
    <t>R0805</t>
  </si>
  <si>
    <t>RESET</t>
  </si>
  <si>
    <t>TS42031-160R-TR-7260</t>
  </si>
  <si>
    <t>0946_TS42031-160W-TR-7260</t>
  </si>
  <si>
    <t>TS42</t>
  </si>
  <si>
    <t>Switches</t>
  </si>
  <si>
    <t>RFA</t>
  </si>
  <si>
    <t>EM4095</t>
  </si>
  <si>
    <t>SO16</t>
  </si>
  <si>
    <t>em-microelectronic</t>
  </si>
  <si>
    <t>RFB</t>
  </si>
  <si>
    <t>RP_INT</t>
  </si>
  <si>
    <t>RP_SCL</t>
  </si>
  <si>
    <t>RP_SDA</t>
  </si>
  <si>
    <t>RTC</t>
  </si>
  <si>
    <t>MC-RTC-RV-1805-C3-I2C</t>
  </si>
  <si>
    <t>MC-RTC-C3</t>
  </si>
  <si>
    <t>Microcrystal-RTC</t>
  </si>
  <si>
    <t>SD</t>
  </si>
  <si>
    <t>SDMMC06132</t>
  </si>
  <si>
    <t>microbuilder</t>
  </si>
  <si>
    <t>TP1</t>
  </si>
  <si>
    <t>TPTP15R</t>
  </si>
  <si>
    <t>TP15R</t>
  </si>
  <si>
    <t>testpad</t>
  </si>
  <si>
    <t>TP2</t>
  </si>
  <si>
    <t>T_SD</t>
  </si>
  <si>
    <t>P_CHANNEL_MOSFET_</t>
  </si>
  <si>
    <t>SOT23</t>
  </si>
  <si>
    <t>transistor-fet</t>
  </si>
  <si>
    <t>LITE_TRAP_2POS</t>
  </si>
  <si>
    <t>LITE_TRAP_MINI</t>
  </si>
  <si>
    <t>con-molex</t>
  </si>
  <si>
    <t>MFS201N-9-Z</t>
  </si>
  <si>
    <t>switch</t>
  </si>
  <si>
    <t>USB</t>
  </si>
  <si>
    <t>USB-MINIB-5PIN</t>
  </si>
  <si>
    <t>USB-MINIB</t>
  </si>
  <si>
    <t>USB_miniB</t>
  </si>
  <si>
    <t>VDIV1</t>
  </si>
  <si>
    <t>500K</t>
  </si>
  <si>
    <t>VDIV2</t>
  </si>
  <si>
    <t>1.8M</t>
  </si>
  <si>
    <t>VREG</t>
  </si>
  <si>
    <t>LM3671</t>
  </si>
  <si>
    <t>LM3671_SWITCHING_REGSOT23</t>
  </si>
  <si>
    <t>SOT23-5L</t>
  </si>
  <si>
    <t>Y4</t>
  </si>
  <si>
    <t>32,768Khz</t>
  </si>
  <si>
    <t>0213_ABS07-32.768KHZ-T</t>
  </si>
  <si>
    <t>RESONATOR_EPSON_FC_145</t>
  </si>
  <si>
    <t>Cristalli</t>
  </si>
  <si>
    <t>Z5</t>
  </si>
  <si>
    <t>CG0603MLC-05E</t>
  </si>
  <si>
    <t>0010_BRNCG0603MLC-05E</t>
  </si>
  <si>
    <t>CT/CN0603</t>
  </si>
  <si>
    <t>Z6</t>
  </si>
  <si>
    <t>Texas_Instruments</t>
  </si>
  <si>
    <t>Assembly</t>
  </si>
  <si>
    <t>Install</t>
  </si>
  <si>
    <t>Do Not Install</t>
  </si>
  <si>
    <t>SW1</t>
  </si>
  <si>
    <t>CON_P</t>
  </si>
  <si>
    <t>710-885012206089</t>
  </si>
  <si>
    <t>MF_part</t>
  </si>
  <si>
    <t>581-TAJA475M016R</t>
  </si>
  <si>
    <t>TAJA475M016RNJ</t>
  </si>
  <si>
    <t>810-CGA3E3C0G2E152JA</t>
  </si>
  <si>
    <t>CGA3E3C0G2E152J080AA</t>
  </si>
  <si>
    <t>609-251R14S220GV4T</t>
  </si>
  <si>
    <t>810-C1608C0G2E102JAA</t>
  </si>
  <si>
    <t>Mfr. #:</t>
  </si>
  <si>
    <t>C1608C0G2E102J080AA</t>
  </si>
  <si>
    <t>CAGNDA</t>
  </si>
  <si>
    <t>81-GRM39C220J50</t>
  </si>
  <si>
    <t>GRM1885C1H220JA01D</t>
  </si>
  <si>
    <t>652-CD1206-S01575</t>
  </si>
  <si>
    <t>251R14S220GV4T</t>
  </si>
  <si>
    <t>BAT</t>
  </si>
  <si>
    <t>534-3030</t>
  </si>
  <si>
    <t>556-ATSAMD21G18A-AUT</t>
  </si>
  <si>
    <t>ATSAMD21G18A-AUT</t>
  </si>
  <si>
    <t>652-MH2029-300Y</t>
  </si>
  <si>
    <t>604-APT2012YC</t>
  </si>
  <si>
    <t>APT2012YC</t>
  </si>
  <si>
    <t>988-AT45DB321E-SHF-B</t>
  </si>
  <si>
    <t>AT45DB321E-SHF-B</t>
  </si>
  <si>
    <t>78-SI2323DDS-T1-GE3</t>
  </si>
  <si>
    <t>SI2323DDS-T1-GE3</t>
  </si>
  <si>
    <t>621-DMG3415U-7</t>
  </si>
  <si>
    <t>DMG3415U-7</t>
  </si>
  <si>
    <t>603-RC0603JR-0710KL</t>
  </si>
  <si>
    <t>RC0603JR-0710KL</t>
  </si>
  <si>
    <t>71-CRCW0603330RFKEB</t>
  </si>
  <si>
    <t>CRCW0603330RFKEB</t>
  </si>
  <si>
    <t>506-FSM1LPATR</t>
  </si>
  <si>
    <t>FSM1LPATR</t>
  </si>
  <si>
    <t>490-UJ2-MBH-1-SMT</t>
  </si>
  <si>
    <t>UJ2-MBH-1-SMT-TR</t>
  </si>
  <si>
    <t>652-CR0603FX-4993ELF</t>
  </si>
  <si>
    <t>CR0603-FX-4993ELF</t>
  </si>
  <si>
    <t>71-CRCW06031M80FKEA</t>
  </si>
  <si>
    <t>CRCW06031M80FKEA</t>
  </si>
  <si>
    <t>815-ABS07-32.768KHZT</t>
  </si>
  <si>
    <t>ABS07-32.768KHZ-T</t>
  </si>
  <si>
    <t>652-CG0603MLC-05E</t>
  </si>
  <si>
    <t>926-LM3671MF-3.3NOPB</t>
  </si>
  <si>
    <t>LM3671MF-3.3/NOPB</t>
  </si>
  <si>
    <t>652-CR0805-FX22R0GLF</t>
  </si>
  <si>
    <t>CR0805-FX-22R0GLF</t>
  </si>
  <si>
    <t>652-CR0603-JW-101ELF</t>
  </si>
  <si>
    <t>CR0603-JW-101ELF</t>
  </si>
  <si>
    <t>652-SRN4018TA-2R2M</t>
  </si>
  <si>
    <t>SRN4018TA-2R2M</t>
  </si>
  <si>
    <t>428-202821-MG01</t>
  </si>
  <si>
    <t>RV-1805-C3-32.768kHz-2PPM-TA-QC</t>
  </si>
  <si>
    <t>563-1565-ND</t>
  </si>
  <si>
    <t>Digikey</t>
  </si>
  <si>
    <t>101-00565-64-ND </t>
  </si>
  <si>
    <t>101-00565-64</t>
  </si>
  <si>
    <t>digikey</t>
  </si>
  <si>
    <t>710-62201021121</t>
  </si>
  <si>
    <t>80-C0603C104K3REC</t>
  </si>
  <si>
    <t>C0603C104K3RECTU</t>
  </si>
  <si>
    <t>963-LMK212ABJ106MG-T</t>
  </si>
  <si>
    <t>LMK212ABJ106MG-T</t>
  </si>
  <si>
    <t>810-C1608C0G2E101J</t>
  </si>
  <si>
    <t>C1608C0G2E101J080AA</t>
  </si>
  <si>
    <t>mouser</t>
  </si>
  <si>
    <t>81-TZB4R500BA10R00</t>
  </si>
  <si>
    <t>TZB4R500BA10R00</t>
  </si>
  <si>
    <t>710-860020272007</t>
  </si>
  <si>
    <t>Wiin-source</t>
  </si>
  <si>
    <t>Vendor_part</t>
  </si>
  <si>
    <t>vendor</t>
  </si>
  <si>
    <t>Position</t>
  </si>
  <si>
    <t>(inch)</t>
  </si>
  <si>
    <t>Orientation</t>
  </si>
  <si>
    <t>(1.75</t>
  </si>
  <si>
    <t>1.70669291)</t>
  </si>
  <si>
    <t>MR180</t>
  </si>
  <si>
    <t>(1.92883465</t>
  </si>
  <si>
    <t>0.76703937)</t>
  </si>
  <si>
    <t>R270</t>
  </si>
  <si>
    <t>(1.97141732</t>
  </si>
  <si>
    <t>1.49984252)</t>
  </si>
  <si>
    <t>R0</t>
  </si>
  <si>
    <t>(1.99531496</t>
  </si>
  <si>
    <t>1.69114173)</t>
  </si>
  <si>
    <t>(1.81889764</t>
  </si>
  <si>
    <t>0.59055118)</t>
  </si>
  <si>
    <t>R180</t>
  </si>
  <si>
    <t>(1.69560236</t>
  </si>
  <si>
    <t>1.10435433)</t>
  </si>
  <si>
    <t>R90</t>
  </si>
  <si>
    <t>(1.61023622</t>
  </si>
  <si>
    <t>(2.25370866</t>
  </si>
  <si>
    <t>1.08416535)</t>
  </si>
  <si>
    <t>(0.55374803</t>
  </si>
  <si>
    <t>1.01225984)</t>
  </si>
  <si>
    <t>0.78783465)</t>
  </si>
  <si>
    <t>(2.09688976</t>
  </si>
  <si>
    <t>0.90783465)</t>
  </si>
  <si>
    <t>(2.20704724</t>
  </si>
  <si>
    <t>(1.86490551</t>
  </si>
  <si>
    <t>0.766)</t>
  </si>
  <si>
    <t>(1.33858268</t>
  </si>
  <si>
    <t>1.57480315)</t>
  </si>
  <si>
    <t>(0.63779528</t>
  </si>
  <si>
    <t>1.40944882)</t>
  </si>
  <si>
    <t>(1.3976378</t>
  </si>
  <si>
    <t>1.53937008)</t>
  </si>
  <si>
    <t>(0.72440945</t>
  </si>
  <si>
    <t>1.35433071)</t>
  </si>
  <si>
    <t>1.69685039)</t>
  </si>
  <si>
    <t>(0.7007874</t>
  </si>
  <si>
    <t>1.5511811)</t>
  </si>
  <si>
    <t>1.45275591)</t>
  </si>
  <si>
    <t>(0.65354331</t>
  </si>
  <si>
    <t>1.28740157)</t>
  </si>
  <si>
    <t>(0.92519685</t>
  </si>
  <si>
    <t>1.34251969)</t>
  </si>
  <si>
    <t>(0.21259843</t>
  </si>
  <si>
    <t>1.22047244)</t>
  </si>
  <si>
    <t>(1.04330709</t>
  </si>
  <si>
    <t>(0.33464567</t>
  </si>
  <si>
    <t>(0.5984252</t>
  </si>
  <si>
    <t>1.80314961)</t>
  </si>
  <si>
    <t>(1.47637795</t>
  </si>
  <si>
    <t>1.48031496)</t>
  </si>
  <si>
    <t>(1.20866142</t>
  </si>
  <si>
    <t>1.12204724)</t>
  </si>
  <si>
    <t>(1.23228346</t>
  </si>
  <si>
    <t>1.8503937)</t>
  </si>
  <si>
    <t>(0.21149606</t>
  </si>
  <si>
    <t>0.57818898)</t>
  </si>
  <si>
    <t>(1.97925197</t>
  </si>
  <si>
    <t>1.7692126)</t>
  </si>
  <si>
    <t>1.46062992)</t>
  </si>
  <si>
    <t>1.33858268)</t>
  </si>
  <si>
    <t>1.4015748)</t>
  </si>
  <si>
    <t>1.27952756)</t>
  </si>
  <si>
    <t>(0.82283465</t>
  </si>
  <si>
    <t>1.68503937)</t>
  </si>
  <si>
    <t>(0.12992126</t>
  </si>
  <si>
    <t>1.55511811)</t>
  </si>
  <si>
    <t>(0.96062992</t>
  </si>
  <si>
    <t>1.69291339)</t>
  </si>
  <si>
    <t>(0.2519685</t>
  </si>
  <si>
    <t>1.51968504)</t>
  </si>
  <si>
    <t>(0.92452756</t>
  </si>
  <si>
    <t>0.44173228)</t>
  </si>
  <si>
    <t>FD1</t>
  </si>
  <si>
    <t>FIDUCIALMOUNT</t>
  </si>
  <si>
    <t>FIDUCIA-MOUNT</t>
  </si>
  <si>
    <t>SmartPrj</t>
  </si>
  <si>
    <t>(0.0826378</t>
  </si>
  <si>
    <t>1.89492126)</t>
  </si>
  <si>
    <t>FD2</t>
  </si>
  <si>
    <t>(0.09074803</t>
  </si>
  <si>
    <t>0.08370079)</t>
  </si>
  <si>
    <t>FD3</t>
  </si>
  <si>
    <t>(2.51661417</t>
  </si>
  <si>
    <t>1.77917323)</t>
  </si>
  <si>
    <t>(2.25</t>
  </si>
  <si>
    <t>0.1)</t>
  </si>
  <si>
    <t>(1.19</t>
  </si>
  <si>
    <t>2)</t>
  </si>
  <si>
    <t>(2.15</t>
  </si>
  <si>
    <t>(1.45</t>
  </si>
  <si>
    <t>(2.555</t>
  </si>
  <si>
    <t>1.1)</t>
  </si>
  <si>
    <t>0.70866142)</t>
  </si>
  <si>
    <t>(0.41338583</t>
  </si>
  <si>
    <t>1.98818898)</t>
  </si>
  <si>
    <t>(0.21338583</t>
  </si>
  <si>
    <t>0.57874016)</t>
  </si>
  <si>
    <t>(1.88188976</t>
  </si>
  <si>
    <t>0.45669291)</t>
  </si>
  <si>
    <t>(2.31720472</t>
  </si>
  <si>
    <t>0.95075591)</t>
  </si>
  <si>
    <t>(0.51812598</t>
  </si>
  <si>
    <t>1.0864252)</t>
  </si>
  <si>
    <t>(0.91681102</t>
  </si>
  <si>
    <t>0.69488189)</t>
  </si>
  <si>
    <t>(1.92795276</t>
  </si>
  <si>
    <t>1.24377165)</t>
  </si>
  <si>
    <t>(2.355</t>
  </si>
  <si>
    <t>1.60669291)</t>
  </si>
  <si>
    <t>(0.46425197</t>
  </si>
  <si>
    <t>0.5842126)</t>
  </si>
  <si>
    <t>(1.06244094</t>
  </si>
  <si>
    <t>0.69468504)</t>
  </si>
  <si>
    <t>(1.66637795</t>
  </si>
  <si>
    <t>(1.58240157</t>
  </si>
  <si>
    <t>0.78984252)</t>
  </si>
  <si>
    <t>(0.92173228</t>
  </si>
  <si>
    <t>0.53185039)</t>
  </si>
  <si>
    <t>1.83858268)</t>
  </si>
  <si>
    <t>1.64566929)</t>
  </si>
  <si>
    <t>(1.26468504</t>
  </si>
  <si>
    <t>0.45114173)</t>
  </si>
  <si>
    <t>(1.15354331</t>
  </si>
  <si>
    <t>1.61417323)</t>
  </si>
  <si>
    <t>(0.4488189</t>
  </si>
  <si>
    <t>1.46850394)</t>
  </si>
  <si>
    <t>(1.55070866</t>
  </si>
  <si>
    <t>1.63629921)</t>
  </si>
  <si>
    <t>(1.57129921</t>
  </si>
  <si>
    <t>1.35248031)</t>
  </si>
  <si>
    <t>(1.54275591</t>
  </si>
  <si>
    <t>1.23153543)</t>
  </si>
  <si>
    <t>(1.47244094</t>
  </si>
  <si>
    <t>1.75590551)</t>
  </si>
  <si>
    <t>(1.01606299</t>
  </si>
  <si>
    <t>1.22622047)</t>
  </si>
  <si>
    <t>MR90</t>
  </si>
  <si>
    <t>(0.41</t>
  </si>
  <si>
    <t>0.305)</t>
  </si>
  <si>
    <t>(1.80708661</t>
  </si>
  <si>
    <t>0.99212598)</t>
  </si>
  <si>
    <t>(1.72047244</t>
  </si>
  <si>
    <t>(1.39543307</t>
  </si>
  <si>
    <t>1.18610236)</t>
  </si>
  <si>
    <t>(0.24818898</t>
  </si>
  <si>
    <t>0.93850394)</t>
  </si>
  <si>
    <t>(1.9007874</t>
  </si>
  <si>
    <t>0.1811811)</t>
  </si>
  <si>
    <t>(1.89948819</t>
  </si>
  <si>
    <t>0.23988189)</t>
  </si>
  <si>
    <t>(1.66535433</t>
  </si>
  <si>
    <t>0.48818898)</t>
  </si>
  <si>
    <t>0.98177165)</t>
  </si>
  <si>
    <t>(0.5734252</t>
  </si>
  <si>
    <t>0.88509843)</t>
  </si>
  <si>
    <t>(0.68681102</t>
  </si>
  <si>
    <t>1.01107087)</t>
  </si>
  <si>
    <t>PART2</t>
  </si>
  <si>
    <t>571-282834-2</t>
  </si>
  <si>
    <t>282834-2</t>
  </si>
  <si>
    <t>77-VJ0603Y104JXQPBC</t>
  </si>
  <si>
    <t>VJ0603Y104JXQPW1BC</t>
  </si>
  <si>
    <t>brd_cnt</t>
  </si>
  <si>
    <t>brds(200)</t>
  </si>
  <si>
    <t>overage</t>
  </si>
  <si>
    <t>total</t>
  </si>
  <si>
    <t>in_hand</t>
  </si>
  <si>
    <t>Mouser BOM</t>
  </si>
  <si>
    <t>CE1, CE2, CE3</t>
  </si>
  <si>
    <t>Mouser_number</t>
  </si>
  <si>
    <t>parts</t>
  </si>
  <si>
    <t>C7, C8, CDC2, CDCB, CFCAPA, CFCAPB</t>
  </si>
  <si>
    <t>CDIV1A, CDIV1B</t>
  </si>
  <si>
    <t>JP_PWR, JPA, JPB</t>
  </si>
  <si>
    <t>C1, C2, C3, C5, C6, CBLKA, CBLKB, CDECA, CDECB, CXA, CXB</t>
  </si>
  <si>
    <t>CRES2A, CRES2B</t>
  </si>
  <si>
    <t>CRES1A, CRES1B</t>
  </si>
  <si>
    <t>Z5, Z6</t>
  </si>
  <si>
    <t>CDIV2A, CDIV2B</t>
  </si>
  <si>
    <t>RAA, RAB</t>
  </si>
  <si>
    <t>C10, C9</t>
  </si>
  <si>
    <t>C3.3V, C5V</t>
  </si>
  <si>
    <t>L6, L7</t>
  </si>
  <si>
    <t>R3, R4, RP_INT, RP_SCL, RP_SDA</t>
  </si>
  <si>
    <t>CVA, CVB</t>
  </si>
  <si>
    <t>581-0201ZD105MAT2A</t>
  </si>
  <si>
    <t>0201ZD105MAT2A</t>
  </si>
  <si>
    <t>TMK107BJ105KAHT</t>
  </si>
  <si>
    <t>587-3473-1-ND</t>
  </si>
  <si>
    <t>603-RC0603FR-071M8L</t>
  </si>
  <si>
    <t>RC0603FR-071M8L</t>
  </si>
  <si>
    <t>No Image</t>
  </si>
  <si>
    <t>Mouser #:</t>
  </si>
  <si>
    <t>Mfr.:</t>
  </si>
  <si>
    <t>Micro Crystal</t>
  </si>
  <si>
    <t>Customer #:</t>
  </si>
  <si>
    <t>Real Time Clock 32.768 kHz +/-2 PPM I2C -40/+85C</t>
  </si>
  <si>
    <t>RoHS Compliant</t>
  </si>
  <si>
    <t>QuickView  </t>
  </si>
  <si>
    <t>250 Ships Now</t>
  </si>
  <si>
    <t>CUI Inc.</t>
  </si>
  <si>
    <t>USB Connectors USB 2.0 mini B jack 5 pin Horizontal SMT</t>
  </si>
  <si>
    <t>Packaging:**Cut Tape</t>
  </si>
  <si>
    <t>215 Ships Now</t>
  </si>
  <si>
    <t>TE Connectivity</t>
  </si>
  <si>
    <t>Tactile Switches TACTILE SWITCH 12VDC 2.54N</t>
  </si>
  <si>
    <t>Keystone Electronics</t>
  </si>
  <si>
    <t>Coin Cell Battery Holders 10MM SM COIN CELL CLIP</t>
  </si>
  <si>
    <t>175 Ships Now</t>
  </si>
  <si>
    <t>Microchip</t>
  </si>
  <si>
    <t>ARM Microcontrollers - MCU 256KB 32KB 48TQFP GRN1.6-3.6V48MHz</t>
  </si>
  <si>
    <t>Fixed Terminal Blocks 2P SIDE ENTRY 2.54mm</t>
  </si>
  <si>
    <t>550 Ships Now</t>
  </si>
  <si>
    <t>AVX</t>
  </si>
  <si>
    <t>Tantalum Capacitors - Solid SMD 16V 4.7uF 20% 1206 ESR= 4 Ohms</t>
  </si>
  <si>
    <t>230 Ships Now</t>
  </si>
  <si>
    <t>View Additional Product Info</t>
  </si>
  <si>
    <t>Yageo</t>
  </si>
  <si>
    <t>Thick Film Resistors - SMD 10K OHM 5%</t>
  </si>
  <si>
    <t>1,100 Ships Now</t>
  </si>
  <si>
    <t>Kingbright</t>
  </si>
  <si>
    <t>Standard LEDs - SMD YELLOW WATER CLEAR</t>
  </si>
  <si>
    <t>Johanson</t>
  </si>
  <si>
    <t>Multilayer Ceramic Capacitors MLCC - SMD/SMT 250volts 22pF 2%</t>
  </si>
  <si>
    <t>Bourns</t>
  </si>
  <si>
    <t>Diodes - General Purpose, Power, Switching IO=150mA VR=75V HIGH SPEED</t>
  </si>
  <si>
    <t>Vishay</t>
  </si>
  <si>
    <t>MOSFET -20V 39mOhm@4.5V -5.3A P-Ch G-III</t>
  </si>
  <si>
    <t>ESD Suppressors / TVS Diodes Chip Guard 0603 5 Volts</t>
  </si>
  <si>
    <t>RoHS Compliant By Exemption</t>
  </si>
  <si>
    <t>430 Ships Now</t>
  </si>
  <si>
    <t>Thick Film Resistors - SMD 0603 100 OHMS 5% 1/10WATT</t>
  </si>
  <si>
    <t>Thick Film Resistors - SMD 499K ohm 1%</t>
  </si>
  <si>
    <t>Thick Film Resistors - SMD 22OHM 1/8WATT 1%</t>
  </si>
  <si>
    <t>400 Ships Now</t>
  </si>
  <si>
    <t>Ferrite Beads 30 ohms 25% HIGH CURRENT</t>
  </si>
  <si>
    <t>Fixed Inductors 2.2uH 0.2 2.2A shdSMD 4018 AEC-Q200</t>
  </si>
  <si>
    <t>Thick Film Resistors - SMD 1/10watt 330ohms 1%</t>
  </si>
  <si>
    <t>Wurth Electronics</t>
  </si>
  <si>
    <t>Headers &amp; Wire Housings WR-PHD1.27mm Hdr 10P Dual Str Gold</t>
  </si>
  <si>
    <t>195 Ships Now</t>
  </si>
  <si>
    <t>Aluminum Electrolytic Capacitors - Leaded WCAP-ATG5 10V 150uF 20% ESR=1197mOhms</t>
  </si>
  <si>
    <t>610 Ships Now</t>
  </si>
  <si>
    <t>Multilayer Ceramic Capacitors MLCC - SMD/SMT WCAP-CSGP 10000pF 0603 10% 50V MLCC</t>
  </si>
  <si>
    <t>1,210 Ships Now</t>
  </si>
  <si>
    <t>Multilayer Ceramic Capacitors MLCC - SMD/SMT 0603 0.1uF 10volts X7R 5%</t>
  </si>
  <si>
    <t>2,210 Ships Now</t>
  </si>
  <si>
    <t>Thick Film Resistors - SMD 1.8M OHM 1%</t>
  </si>
  <si>
    <t>Murata</t>
  </si>
  <si>
    <t>Multilayer Ceramic Capacitors MLCC - SMD/SMT 0603 22pF 50volts C0G 5%</t>
  </si>
  <si>
    <t>Trimmer / Variable Capacitors 4mm 50pF</t>
  </si>
  <si>
    <t>20 Ships Now</t>
  </si>
  <si>
    <t>TDK</t>
  </si>
  <si>
    <t>Multilayer Ceramic Capacitors MLCC - SMD/SMT 0603 250V 100pF C0G 5% T: 0.8mm</t>
  </si>
  <si>
    <t>Multilayer Ceramic Capacitors MLCC - SMD/SMT 0603 250V 1000pF C0G 5% T: 0.8mm</t>
  </si>
  <si>
    <t>Multilayer Ceramic Capacitors MLCC - SMD/SMT CGA 0603 250V 1500pF C0G 5% T: 0.8mm</t>
  </si>
  <si>
    <t>ABRACON</t>
  </si>
  <si>
    <t>Crystals 32.768KHz 12.5pf 3.2 x 1.5 x 0.9mm</t>
  </si>
  <si>
    <t>Texas Instruments</t>
  </si>
  <si>
    <t>Switching Voltage Regulators 2MHZ,600MA STEP-DOWN DC-DC CONVERTER</t>
  </si>
  <si>
    <t>Taiyo Yuden</t>
  </si>
  <si>
    <t>Multilayer Ceramic Capacitors MLCC - SMD/SMT 10uF 10V X5R 20% 0805</t>
  </si>
  <si>
    <t>500 Ships Now</t>
  </si>
  <si>
    <t>Adesto Technologies</t>
  </si>
  <si>
    <t>NOR Flash 32M, 85MHz 2.3-3.6V DataFlash</t>
  </si>
  <si>
    <t>863-NTR3A052PZT1G</t>
  </si>
  <si>
    <t>NTR3A052PZT1G</t>
  </si>
  <si>
    <t>ON Semiconductor</t>
  </si>
  <si>
    <t>Description</t>
  </si>
  <si>
    <t>Vendor_number</t>
  </si>
  <si>
    <t>Manufacturer_number</t>
  </si>
  <si>
    <t>Manufacturer</t>
  </si>
  <si>
    <t>Component Description</t>
  </si>
  <si>
    <t>Ref Des</t>
  </si>
  <si>
    <t>Mfg P/N#</t>
  </si>
  <si>
    <t>CUSTOMER SUPPLIED</t>
  </si>
  <si>
    <t>1µF ±10% 25V Ceramic Capacitor X5R 0603 (1608 Metric)</t>
  </si>
  <si>
    <t>RFID reader IC</t>
  </si>
  <si>
    <t>EM Microelectronic</t>
  </si>
  <si>
    <t>Ref Designator</t>
  </si>
  <si>
    <r>
      <t xml:space="preserve">Mid </t>
    </r>
    <r>
      <rPr>
        <b/>
        <u/>
        <sz val="11"/>
        <color indexed="12"/>
        <rFont val="Arial"/>
        <family val="2"/>
      </rPr>
      <t>X</t>
    </r>
  </si>
  <si>
    <r>
      <t xml:space="preserve">Mid </t>
    </r>
    <r>
      <rPr>
        <b/>
        <u/>
        <sz val="11"/>
        <color indexed="12"/>
        <rFont val="Arial"/>
        <family val="2"/>
      </rPr>
      <t>Y</t>
    </r>
  </si>
  <si>
    <t>Layer</t>
  </si>
  <si>
    <t>Rotation</t>
  </si>
  <si>
    <t>Top</t>
  </si>
  <si>
    <t>Note</t>
  </si>
  <si>
    <t>fiducial</t>
  </si>
  <si>
    <t>MOSFET -20V Vds 8V Vgs SOT-23</t>
  </si>
  <si>
    <t>VJ0603Y103JXXPW1BC</t>
  </si>
  <si>
    <t>Multilayer Ceramic Capacitors MLCC - SMD/SMT 0603 0.01uF 25volts X7R 5%</t>
  </si>
  <si>
    <t>CAP CER 1200PF 250V C0G/NP0 0603</t>
  </si>
  <si>
    <t>KEMET</t>
  </si>
  <si>
    <t>CAP CER 1500PF 250V C0G/NP0 0603</t>
  </si>
  <si>
    <t>C0603C152JAGAC7867</t>
  </si>
  <si>
    <t>C0603C122JAGAC7867</t>
  </si>
  <si>
    <t>C7, C8, CDC2, CFCAPA,  CDCB, CFCAPB</t>
  </si>
  <si>
    <t>C1, C2, C3, C5, C6, CBLKA, CDECA, CXA, CBLKB, CDECB, CXB</t>
  </si>
  <si>
    <t>C11, CAGNDA, CAGNDB</t>
  </si>
  <si>
    <t>CDIV2A, CVID2B</t>
  </si>
  <si>
    <t>RFA, RFB</t>
  </si>
  <si>
    <t>CC0603JRNPO8BN220</t>
  </si>
  <si>
    <t>CAP CER 22PF 25V NPO 0603</t>
  </si>
  <si>
    <t>MOSFET MOSFET PFET SOT23 20V 52MO</t>
  </si>
  <si>
    <t>part type</t>
  </si>
  <si>
    <t>IC</t>
  </si>
  <si>
    <t>connector</t>
  </si>
  <si>
    <t>battery holder</t>
  </si>
  <si>
    <t>terminal</t>
  </si>
  <si>
    <t>capacitor</t>
  </si>
  <si>
    <t>resistor</t>
  </si>
  <si>
    <t>LED</t>
  </si>
  <si>
    <t>transistor</t>
  </si>
  <si>
    <t>diode</t>
  </si>
  <si>
    <t>other</t>
  </si>
  <si>
    <t>inductor</t>
  </si>
  <si>
    <t>crystal</t>
  </si>
  <si>
    <t>value</t>
  </si>
  <si>
    <t>10mm</t>
  </si>
  <si>
    <t>2.54mm</t>
  </si>
  <si>
    <t>notes</t>
  </si>
  <si>
    <t>tantalum</t>
  </si>
  <si>
    <t>10K</t>
  </si>
  <si>
    <t>smt LED</t>
  </si>
  <si>
    <t>LTST-C171GKT</t>
  </si>
  <si>
    <t>Lite on</t>
  </si>
  <si>
    <t>green</t>
  </si>
  <si>
    <t>250V</t>
  </si>
  <si>
    <t>ESD supressor</t>
  </si>
  <si>
    <t>100 ohm</t>
  </si>
  <si>
    <t>499K</t>
  </si>
  <si>
    <t>220 ohm</t>
  </si>
  <si>
    <t>for Vreg</t>
  </si>
  <si>
    <t>330 ohm</t>
  </si>
  <si>
    <t>through hole</t>
  </si>
  <si>
    <t>0.01uF (10,000pF)</t>
  </si>
  <si>
    <t>0.1uF</t>
  </si>
  <si>
    <t>1200pF</t>
  </si>
  <si>
    <t>1500pF</t>
  </si>
  <si>
    <t>32.768KHz</t>
  </si>
  <si>
    <t>3.3V</t>
  </si>
  <si>
    <t>81-GRM21BC81C106KE5K</t>
  </si>
  <si>
    <t>1276-1102-1-ND</t>
  </si>
  <si>
    <t>Samsung</t>
  </si>
  <si>
    <t>number per board</t>
  </si>
  <si>
    <t>Source</t>
  </si>
  <si>
    <t>C0603C104Z3VAC</t>
  </si>
  <si>
    <t>Kemet</t>
  </si>
  <si>
    <t>amphenol</t>
  </si>
  <si>
    <t>SD card socket</t>
  </si>
  <si>
    <t>SD/MMC card socket</t>
  </si>
  <si>
    <t>part is obsolete and hard to get</t>
  </si>
  <si>
    <t>slide switch</t>
  </si>
  <si>
    <t>Main switch</t>
  </si>
  <si>
    <t>Nidec Copal Electronics</t>
  </si>
  <si>
    <t>DO NOT PLACE</t>
  </si>
  <si>
    <t>On Shore Technology</t>
  </si>
  <si>
    <t>OSTVN02A150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</si>
</sst>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3"/>
      <color rgb="FF333333"/>
      <name val="Arial"/>
    </font>
    <font>
      <sz val="13"/>
      <color rgb="FF333333"/>
      <name val="Inherit"/>
    </font>
    <font>
      <sz val="12"/>
      <color rgb="FF333333"/>
      <name val="Arial"/>
    </font>
    <font>
      <b/>
      <sz val="12"/>
      <color rgb="FF333333"/>
      <name val="Arial"/>
    </font>
    <font>
      <sz val="12"/>
      <color rgb="FF333333"/>
      <name val="Calibri"/>
    </font>
    <font>
      <sz val="12"/>
      <color rgb="FF000000"/>
      <name val="Arial"/>
    </font>
    <font>
      <sz val="11"/>
      <color theme="1"/>
      <name val="Calibri (Body)"/>
    </font>
    <font>
      <sz val="11"/>
      <color rgb="FF000000"/>
      <name val="Calibri (Body)"/>
    </font>
    <font>
      <sz val="11"/>
      <color rgb="FF333333"/>
      <name val="Calibri (Body)"/>
    </font>
    <font>
      <b/>
      <sz val="11"/>
      <color rgb="FF333333"/>
      <name val="Calibri (Body)"/>
    </font>
    <font>
      <sz val="8.4"/>
      <color rgb="FF666666"/>
      <name val="Arial"/>
    </font>
    <font>
      <i/>
      <sz val="12"/>
      <color rgb="FF333333"/>
      <name val="Arial"/>
    </font>
    <font>
      <b/>
      <u/>
      <sz val="11"/>
      <color indexed="12"/>
      <name val="Arial"/>
      <family val="2"/>
    </font>
    <font>
      <sz val="11"/>
      <name val="Arial"/>
      <family val="2"/>
    </font>
    <font>
      <sz val="8"/>
      <name val="Calibri"/>
      <family val="2"/>
      <charset val="134"/>
      <scheme val="minor"/>
    </font>
    <font>
      <sz val="9"/>
      <color theme="1"/>
      <name val="Calibri (Body)"/>
    </font>
    <font>
      <sz val="9"/>
      <color rgb="FF333333"/>
      <name val="Calibri (Body)"/>
    </font>
    <font>
      <sz val="9"/>
      <color rgb="FFFF0000"/>
      <name val="Calibri (Body)"/>
    </font>
    <font>
      <sz val="9"/>
      <color rgb="FF000000"/>
      <name val="Calibri (Body)"/>
    </font>
    <font>
      <sz val="9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1" fillId="0" borderId="0" xfId="7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4" fillId="0" borderId="0" xfId="0" applyNumberFormat="1" applyFont="1"/>
    <xf numFmtId="1" fontId="5" fillId="0" borderId="0" xfId="0" applyNumberFormat="1" applyFont="1"/>
    <xf numFmtId="0" fontId="7" fillId="0" borderId="0" xfId="0" applyFont="1"/>
    <xf numFmtId="1" fontId="0" fillId="0" borderId="0" xfId="0" applyNumberFormat="1" applyFont="1"/>
    <xf numFmtId="0" fontId="0" fillId="0" borderId="0" xfId="0" applyFont="1"/>
    <xf numFmtId="1" fontId="8" fillId="0" borderId="0" xfId="0" applyNumberFormat="1" applyFont="1"/>
    <xf numFmtId="0" fontId="7" fillId="0" borderId="0" xfId="0" applyFont="1" applyAlignment="1">
      <alignment wrapText="1"/>
    </xf>
    <xf numFmtId="0" fontId="9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vertical="center"/>
    </xf>
    <xf numFmtId="1" fontId="3" fillId="0" borderId="0" xfId="0" applyNumberFormat="1" applyFont="1"/>
    <xf numFmtId="1" fontId="9" fillId="0" borderId="0" xfId="0" applyNumberFormat="1" applyFont="1"/>
    <xf numFmtId="0" fontId="10" fillId="0" borderId="0" xfId="0" applyFont="1"/>
    <xf numFmtId="1" fontId="10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11" fillId="0" borderId="0" xfId="0" applyFont="1"/>
    <xf numFmtId="1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" xfId="0" applyFont="1" applyFill="1" applyBorder="1"/>
    <xf numFmtId="0" fontId="17" fillId="2" borderId="2" xfId="0" applyFont="1" applyFill="1" applyBorder="1"/>
    <xf numFmtId="0" fontId="16" fillId="2" borderId="2" xfId="0" applyFont="1" applyFill="1" applyBorder="1"/>
    <xf numFmtId="0" fontId="6" fillId="0" borderId="0" xfId="0" applyFont="1"/>
    <xf numFmtId="8" fontId="6" fillId="0" borderId="0" xfId="0" applyNumberFormat="1" applyFont="1"/>
    <xf numFmtId="8" fontId="7" fillId="0" borderId="0" xfId="0" applyNumberFormat="1" applyFont="1"/>
    <xf numFmtId="0" fontId="1" fillId="0" borderId="0" xfId="7"/>
    <xf numFmtId="0" fontId="19" fillId="0" borderId="0" xfId="0" applyFont="1" applyAlignment="1">
      <alignment horizontal="left" vertical="center" wrapText="1"/>
    </xf>
    <xf numFmtId="1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left" vertical="center"/>
    </xf>
    <xf numFmtId="0" fontId="19" fillId="0" borderId="0" xfId="0" applyFont="1"/>
    <xf numFmtId="1" fontId="19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/>
    <xf numFmtId="0" fontId="23" fillId="0" borderId="0" xfId="0" applyFont="1" applyAlignment="1">
      <alignment horizontal="left" vertical="center"/>
    </xf>
    <xf numFmtId="1" fontId="23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wrapText="1"/>
    </xf>
    <xf numFmtId="0" fontId="22" fillId="0" borderId="0" xfId="0" applyFont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53</xdr:row>
      <xdr:rowOff>0</xdr:rowOff>
    </xdr:from>
    <xdr:to>
      <xdr:col>6</xdr:col>
      <xdr:colOff>304800</xdr:colOff>
      <xdr:row>54</xdr:row>
      <xdr:rowOff>114300</xdr:rowOff>
    </xdr:to>
    <xdr:sp macro="" textlink="">
      <xdr:nvSpPr>
        <xdr:cNvPr id="3073" name="cartImg_2" descr="UI Inc."/>
        <xdr:cNvSpPr>
          <a:spLocks noChangeAspect="1" noChangeArrowheads="1"/>
        </xdr:cNvSpPr>
      </xdr:nvSpPr>
      <xdr:spPr bwMode="auto">
        <a:xfrm>
          <a:off x="135128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114300</xdr:rowOff>
    </xdr:to>
    <xdr:sp macro="" textlink="">
      <xdr:nvSpPr>
        <xdr:cNvPr id="3074" name="cartImg_3" descr="E Connectivity"/>
        <xdr:cNvSpPr>
          <a:spLocks noChangeAspect="1" noChangeArrowheads="1"/>
        </xdr:cNvSpPr>
      </xdr:nvSpPr>
      <xdr:spPr bwMode="auto">
        <a:xfrm>
          <a:off x="1351280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304800</xdr:colOff>
      <xdr:row>72</xdr:row>
      <xdr:rowOff>114300</xdr:rowOff>
    </xdr:to>
    <xdr:sp macro="" textlink="">
      <xdr:nvSpPr>
        <xdr:cNvPr id="3075" name="cartImg_4" descr="eystone Electronics"/>
        <xdr:cNvSpPr>
          <a:spLocks noChangeAspect="1" noChangeArrowheads="1"/>
        </xdr:cNvSpPr>
      </xdr:nvSpPr>
      <xdr:spPr bwMode="auto">
        <a:xfrm>
          <a:off x="13512800" y="13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304800</xdr:colOff>
      <xdr:row>81</xdr:row>
      <xdr:rowOff>114300</xdr:rowOff>
    </xdr:to>
    <xdr:sp macro="" textlink="">
      <xdr:nvSpPr>
        <xdr:cNvPr id="3076" name="cartImg_5" descr="icrochip"/>
        <xdr:cNvSpPr>
          <a:spLocks noChangeAspect="1" noChangeArrowheads="1"/>
        </xdr:cNvSpPr>
      </xdr:nvSpPr>
      <xdr:spPr bwMode="auto">
        <a:xfrm>
          <a:off x="135128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304800</xdr:colOff>
      <xdr:row>90</xdr:row>
      <xdr:rowOff>114300</xdr:rowOff>
    </xdr:to>
    <xdr:sp macro="" textlink="">
      <xdr:nvSpPr>
        <xdr:cNvPr id="3077" name="cartImg_6" descr="E Connectivity"/>
        <xdr:cNvSpPr>
          <a:spLocks noChangeAspect="1" noChangeArrowheads="1"/>
        </xdr:cNvSpPr>
      </xdr:nvSpPr>
      <xdr:spPr bwMode="auto">
        <a:xfrm>
          <a:off x="13512800" y="169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304800</xdr:colOff>
      <xdr:row>99</xdr:row>
      <xdr:rowOff>114300</xdr:rowOff>
    </xdr:to>
    <xdr:sp macro="" textlink="">
      <xdr:nvSpPr>
        <xdr:cNvPr id="3078" name="cartImg_7" descr="VX"/>
        <xdr:cNvSpPr>
          <a:spLocks noChangeAspect="1" noChangeArrowheads="1"/>
        </xdr:cNvSpPr>
      </xdr:nvSpPr>
      <xdr:spPr bwMode="auto">
        <a:xfrm>
          <a:off x="135128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304800</xdr:colOff>
      <xdr:row>108</xdr:row>
      <xdr:rowOff>114300</xdr:rowOff>
    </xdr:to>
    <xdr:sp macro="" textlink="">
      <xdr:nvSpPr>
        <xdr:cNvPr id="3079" name="cartImg_8" descr="ageo"/>
        <xdr:cNvSpPr>
          <a:spLocks noChangeAspect="1" noChangeArrowheads="1"/>
        </xdr:cNvSpPr>
      </xdr:nvSpPr>
      <xdr:spPr bwMode="auto">
        <a:xfrm>
          <a:off x="1351280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304800</xdr:colOff>
      <xdr:row>117</xdr:row>
      <xdr:rowOff>114300</xdr:rowOff>
    </xdr:to>
    <xdr:sp macro="" textlink="">
      <xdr:nvSpPr>
        <xdr:cNvPr id="3080" name="cartImg_9" descr="ingbright"/>
        <xdr:cNvSpPr>
          <a:spLocks noChangeAspect="1" noChangeArrowheads="1"/>
        </xdr:cNvSpPr>
      </xdr:nvSpPr>
      <xdr:spPr bwMode="auto">
        <a:xfrm>
          <a:off x="1351280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304800</xdr:colOff>
      <xdr:row>126</xdr:row>
      <xdr:rowOff>114300</xdr:rowOff>
    </xdr:to>
    <xdr:sp macro="" textlink="">
      <xdr:nvSpPr>
        <xdr:cNvPr id="3081" name="cartImg_10" descr="ohanson"/>
        <xdr:cNvSpPr>
          <a:spLocks noChangeAspect="1" noChangeArrowheads="1"/>
        </xdr:cNvSpPr>
      </xdr:nvSpPr>
      <xdr:spPr bwMode="auto">
        <a:xfrm>
          <a:off x="1351280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134</xdr:row>
      <xdr:rowOff>0</xdr:rowOff>
    </xdr:from>
    <xdr:to>
      <xdr:col>6</xdr:col>
      <xdr:colOff>304800</xdr:colOff>
      <xdr:row>135</xdr:row>
      <xdr:rowOff>114300</xdr:rowOff>
    </xdr:to>
    <xdr:sp macro="" textlink="">
      <xdr:nvSpPr>
        <xdr:cNvPr id="3082" name="cartImg_11" descr="ourns"/>
        <xdr:cNvSpPr>
          <a:spLocks noChangeAspect="1" noChangeArrowheads="1"/>
        </xdr:cNvSpPr>
      </xdr:nvSpPr>
      <xdr:spPr bwMode="auto">
        <a:xfrm>
          <a:off x="13512800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304800</xdr:colOff>
      <xdr:row>144</xdr:row>
      <xdr:rowOff>114300</xdr:rowOff>
    </xdr:to>
    <xdr:sp macro="" textlink="">
      <xdr:nvSpPr>
        <xdr:cNvPr id="3083" name="cartImg_12" descr="ishay"/>
        <xdr:cNvSpPr>
          <a:spLocks noChangeAspect="1" noChangeArrowheads="1"/>
        </xdr:cNvSpPr>
      </xdr:nvSpPr>
      <xdr:spPr bwMode="auto">
        <a:xfrm>
          <a:off x="13512800" y="272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304800</xdr:colOff>
      <xdr:row>153</xdr:row>
      <xdr:rowOff>114300</xdr:rowOff>
    </xdr:to>
    <xdr:sp macro="" textlink="">
      <xdr:nvSpPr>
        <xdr:cNvPr id="3084" name="cartImg_13" descr="ourns"/>
        <xdr:cNvSpPr>
          <a:spLocks noChangeAspect="1" noChangeArrowheads="1"/>
        </xdr:cNvSpPr>
      </xdr:nvSpPr>
      <xdr:spPr bwMode="auto">
        <a:xfrm>
          <a:off x="1351280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304800</xdr:colOff>
      <xdr:row>162</xdr:row>
      <xdr:rowOff>114300</xdr:rowOff>
    </xdr:to>
    <xdr:sp macro="" textlink="">
      <xdr:nvSpPr>
        <xdr:cNvPr id="3085" name="cartImg_14" descr="ourns"/>
        <xdr:cNvSpPr>
          <a:spLocks noChangeAspect="1" noChangeArrowheads="1"/>
        </xdr:cNvSpPr>
      </xdr:nvSpPr>
      <xdr:spPr bwMode="auto">
        <a:xfrm>
          <a:off x="135128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304800</xdr:colOff>
      <xdr:row>171</xdr:row>
      <xdr:rowOff>114300</xdr:rowOff>
    </xdr:to>
    <xdr:sp macro="" textlink="">
      <xdr:nvSpPr>
        <xdr:cNvPr id="3086" name="cartImg_15" descr="ourns"/>
        <xdr:cNvSpPr>
          <a:spLocks noChangeAspect="1" noChangeArrowheads="1"/>
        </xdr:cNvSpPr>
      </xdr:nvSpPr>
      <xdr:spPr bwMode="auto">
        <a:xfrm>
          <a:off x="13512800" y="323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304800</xdr:colOff>
      <xdr:row>180</xdr:row>
      <xdr:rowOff>114300</xdr:rowOff>
    </xdr:to>
    <xdr:sp macro="" textlink="">
      <xdr:nvSpPr>
        <xdr:cNvPr id="3087" name="cartImg_16" descr="ourns"/>
        <xdr:cNvSpPr>
          <a:spLocks noChangeAspect="1" noChangeArrowheads="1"/>
        </xdr:cNvSpPr>
      </xdr:nvSpPr>
      <xdr:spPr bwMode="auto">
        <a:xfrm>
          <a:off x="13512800" y="3409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304800</xdr:colOff>
      <xdr:row>189</xdr:row>
      <xdr:rowOff>114300</xdr:rowOff>
    </xdr:to>
    <xdr:sp macro="" textlink="">
      <xdr:nvSpPr>
        <xdr:cNvPr id="3088" name="cartImg_17" descr="ourns"/>
        <xdr:cNvSpPr>
          <a:spLocks noChangeAspect="1" noChangeArrowheads="1"/>
        </xdr:cNvSpPr>
      </xdr:nvSpPr>
      <xdr:spPr bwMode="auto">
        <a:xfrm>
          <a:off x="1351280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304800</xdr:colOff>
      <xdr:row>198</xdr:row>
      <xdr:rowOff>114300</xdr:rowOff>
    </xdr:to>
    <xdr:sp macro="" textlink="">
      <xdr:nvSpPr>
        <xdr:cNvPr id="3089" name="cartImg_18" descr="ourns"/>
        <xdr:cNvSpPr>
          <a:spLocks noChangeAspect="1" noChangeArrowheads="1"/>
        </xdr:cNvSpPr>
      </xdr:nvSpPr>
      <xdr:spPr bwMode="auto">
        <a:xfrm>
          <a:off x="13512800" y="375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206</xdr:row>
      <xdr:rowOff>0</xdr:rowOff>
    </xdr:from>
    <xdr:to>
      <xdr:col>6</xdr:col>
      <xdr:colOff>304800</xdr:colOff>
      <xdr:row>207</xdr:row>
      <xdr:rowOff>114300</xdr:rowOff>
    </xdr:to>
    <xdr:sp macro="" textlink="">
      <xdr:nvSpPr>
        <xdr:cNvPr id="3090" name="cartImg_19" descr="ishay"/>
        <xdr:cNvSpPr>
          <a:spLocks noChangeAspect="1" noChangeArrowheads="1"/>
        </xdr:cNvSpPr>
      </xdr:nvSpPr>
      <xdr:spPr bwMode="auto">
        <a:xfrm>
          <a:off x="13512800" y="392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215</xdr:row>
      <xdr:rowOff>0</xdr:rowOff>
    </xdr:from>
    <xdr:to>
      <xdr:col>6</xdr:col>
      <xdr:colOff>304800</xdr:colOff>
      <xdr:row>216</xdr:row>
      <xdr:rowOff>114300</xdr:rowOff>
    </xdr:to>
    <xdr:sp macro="" textlink="">
      <xdr:nvSpPr>
        <xdr:cNvPr id="3091" name="cartImg_20" descr="urth Electronics"/>
        <xdr:cNvSpPr>
          <a:spLocks noChangeAspect="1" noChangeArrowheads="1"/>
        </xdr:cNvSpPr>
      </xdr:nvSpPr>
      <xdr:spPr bwMode="auto">
        <a:xfrm>
          <a:off x="1351280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224</xdr:row>
      <xdr:rowOff>0</xdr:rowOff>
    </xdr:from>
    <xdr:to>
      <xdr:col>6</xdr:col>
      <xdr:colOff>304800</xdr:colOff>
      <xdr:row>225</xdr:row>
      <xdr:rowOff>114300</xdr:rowOff>
    </xdr:to>
    <xdr:sp macro="" textlink="">
      <xdr:nvSpPr>
        <xdr:cNvPr id="3092" name="cartImg_21" descr="urth Electronics"/>
        <xdr:cNvSpPr>
          <a:spLocks noChangeAspect="1" noChangeArrowheads="1"/>
        </xdr:cNvSpPr>
      </xdr:nvSpPr>
      <xdr:spPr bwMode="auto">
        <a:xfrm>
          <a:off x="1351280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233</xdr:row>
      <xdr:rowOff>0</xdr:rowOff>
    </xdr:from>
    <xdr:to>
      <xdr:col>6</xdr:col>
      <xdr:colOff>304800</xdr:colOff>
      <xdr:row>234</xdr:row>
      <xdr:rowOff>114300</xdr:rowOff>
    </xdr:to>
    <xdr:sp macro="" textlink="">
      <xdr:nvSpPr>
        <xdr:cNvPr id="3093" name="cartImg_22" descr="urth Electronics"/>
        <xdr:cNvSpPr>
          <a:spLocks noChangeAspect="1" noChangeArrowheads="1"/>
        </xdr:cNvSpPr>
      </xdr:nvSpPr>
      <xdr:spPr bwMode="auto">
        <a:xfrm>
          <a:off x="13512800" y="443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242</xdr:row>
      <xdr:rowOff>0</xdr:rowOff>
    </xdr:from>
    <xdr:to>
      <xdr:col>6</xdr:col>
      <xdr:colOff>304800</xdr:colOff>
      <xdr:row>243</xdr:row>
      <xdr:rowOff>114300</xdr:rowOff>
    </xdr:to>
    <xdr:sp macro="" textlink="">
      <xdr:nvSpPr>
        <xdr:cNvPr id="3094" name="cartImg_23" descr="ishay"/>
        <xdr:cNvSpPr>
          <a:spLocks noChangeAspect="1" noChangeArrowheads="1"/>
        </xdr:cNvSpPr>
      </xdr:nvSpPr>
      <xdr:spPr bwMode="auto">
        <a:xfrm>
          <a:off x="13512800" y="461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251</xdr:row>
      <xdr:rowOff>0</xdr:rowOff>
    </xdr:from>
    <xdr:to>
      <xdr:col>6</xdr:col>
      <xdr:colOff>304800</xdr:colOff>
      <xdr:row>252</xdr:row>
      <xdr:rowOff>114300</xdr:rowOff>
    </xdr:to>
    <xdr:sp macro="" textlink="">
      <xdr:nvSpPr>
        <xdr:cNvPr id="3095" name="cartImg_24" descr="ageo"/>
        <xdr:cNvSpPr>
          <a:spLocks noChangeAspect="1" noChangeArrowheads="1"/>
        </xdr:cNvSpPr>
      </xdr:nvSpPr>
      <xdr:spPr bwMode="auto">
        <a:xfrm>
          <a:off x="13512800" y="478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260</xdr:row>
      <xdr:rowOff>0</xdr:rowOff>
    </xdr:from>
    <xdr:to>
      <xdr:col>6</xdr:col>
      <xdr:colOff>304800</xdr:colOff>
      <xdr:row>261</xdr:row>
      <xdr:rowOff>114300</xdr:rowOff>
    </xdr:to>
    <xdr:sp macro="" textlink="">
      <xdr:nvSpPr>
        <xdr:cNvPr id="3096" name="cartImg_25" descr="urata"/>
        <xdr:cNvSpPr>
          <a:spLocks noChangeAspect="1" noChangeArrowheads="1"/>
        </xdr:cNvSpPr>
      </xdr:nvSpPr>
      <xdr:spPr bwMode="auto">
        <a:xfrm>
          <a:off x="13512800" y="495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269</xdr:row>
      <xdr:rowOff>0</xdr:rowOff>
    </xdr:from>
    <xdr:to>
      <xdr:col>6</xdr:col>
      <xdr:colOff>304800</xdr:colOff>
      <xdr:row>270</xdr:row>
      <xdr:rowOff>114300</xdr:rowOff>
    </xdr:to>
    <xdr:sp macro="" textlink="">
      <xdr:nvSpPr>
        <xdr:cNvPr id="3097" name="cartImg_26" descr="urata"/>
        <xdr:cNvSpPr>
          <a:spLocks noChangeAspect="1" noChangeArrowheads="1"/>
        </xdr:cNvSpPr>
      </xdr:nvSpPr>
      <xdr:spPr bwMode="auto">
        <a:xfrm>
          <a:off x="13512800" y="512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278</xdr:row>
      <xdr:rowOff>0</xdr:rowOff>
    </xdr:from>
    <xdr:to>
      <xdr:col>6</xdr:col>
      <xdr:colOff>304800</xdr:colOff>
      <xdr:row>279</xdr:row>
      <xdr:rowOff>114300</xdr:rowOff>
    </xdr:to>
    <xdr:sp macro="" textlink="">
      <xdr:nvSpPr>
        <xdr:cNvPr id="3098" name="cartImg_27" descr="DK"/>
        <xdr:cNvSpPr>
          <a:spLocks noChangeAspect="1" noChangeArrowheads="1"/>
        </xdr:cNvSpPr>
      </xdr:nvSpPr>
      <xdr:spPr bwMode="auto">
        <a:xfrm>
          <a:off x="13512800" y="529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287</xdr:row>
      <xdr:rowOff>0</xdr:rowOff>
    </xdr:from>
    <xdr:to>
      <xdr:col>6</xdr:col>
      <xdr:colOff>304800</xdr:colOff>
      <xdr:row>288</xdr:row>
      <xdr:rowOff>114300</xdr:rowOff>
    </xdr:to>
    <xdr:sp macro="" textlink="">
      <xdr:nvSpPr>
        <xdr:cNvPr id="3099" name="cartImg_28" descr="DK"/>
        <xdr:cNvSpPr>
          <a:spLocks noChangeAspect="1" noChangeArrowheads="1"/>
        </xdr:cNvSpPr>
      </xdr:nvSpPr>
      <xdr:spPr bwMode="auto">
        <a:xfrm>
          <a:off x="13512800" y="546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296</xdr:row>
      <xdr:rowOff>0</xdr:rowOff>
    </xdr:from>
    <xdr:to>
      <xdr:col>6</xdr:col>
      <xdr:colOff>304800</xdr:colOff>
      <xdr:row>297</xdr:row>
      <xdr:rowOff>114300</xdr:rowOff>
    </xdr:to>
    <xdr:sp macro="" textlink="">
      <xdr:nvSpPr>
        <xdr:cNvPr id="3100" name="cartImg_29" descr="DK"/>
        <xdr:cNvSpPr>
          <a:spLocks noChangeAspect="1" noChangeArrowheads="1"/>
        </xdr:cNvSpPr>
      </xdr:nvSpPr>
      <xdr:spPr bwMode="auto">
        <a:xfrm>
          <a:off x="13512800" y="563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305</xdr:row>
      <xdr:rowOff>0</xdr:rowOff>
    </xdr:from>
    <xdr:to>
      <xdr:col>6</xdr:col>
      <xdr:colOff>304800</xdr:colOff>
      <xdr:row>306</xdr:row>
      <xdr:rowOff>114300</xdr:rowOff>
    </xdr:to>
    <xdr:sp macro="" textlink="">
      <xdr:nvSpPr>
        <xdr:cNvPr id="3101" name="cartImg_30" descr="BRACON"/>
        <xdr:cNvSpPr>
          <a:spLocks noChangeAspect="1" noChangeArrowheads="1"/>
        </xdr:cNvSpPr>
      </xdr:nvSpPr>
      <xdr:spPr bwMode="auto">
        <a:xfrm>
          <a:off x="13512800" y="581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314</xdr:row>
      <xdr:rowOff>0</xdr:rowOff>
    </xdr:from>
    <xdr:to>
      <xdr:col>6</xdr:col>
      <xdr:colOff>304800</xdr:colOff>
      <xdr:row>315</xdr:row>
      <xdr:rowOff>114300</xdr:rowOff>
    </xdr:to>
    <xdr:sp macro="" textlink="">
      <xdr:nvSpPr>
        <xdr:cNvPr id="3102" name="cartImg_31" descr="exas Instruments"/>
        <xdr:cNvSpPr>
          <a:spLocks noChangeAspect="1" noChangeArrowheads="1"/>
        </xdr:cNvSpPr>
      </xdr:nvSpPr>
      <xdr:spPr bwMode="auto">
        <a:xfrm>
          <a:off x="13512800" y="598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323</xdr:row>
      <xdr:rowOff>0</xdr:rowOff>
    </xdr:from>
    <xdr:to>
      <xdr:col>6</xdr:col>
      <xdr:colOff>304800</xdr:colOff>
      <xdr:row>324</xdr:row>
      <xdr:rowOff>114300</xdr:rowOff>
    </xdr:to>
    <xdr:sp macro="" textlink="">
      <xdr:nvSpPr>
        <xdr:cNvPr id="3103" name="cartImg_32" descr="aiyo Yuden"/>
        <xdr:cNvSpPr>
          <a:spLocks noChangeAspect="1" noChangeArrowheads="1"/>
        </xdr:cNvSpPr>
      </xdr:nvSpPr>
      <xdr:spPr bwMode="auto">
        <a:xfrm>
          <a:off x="13512800" y="615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332</xdr:row>
      <xdr:rowOff>0</xdr:rowOff>
    </xdr:from>
    <xdr:to>
      <xdr:col>6</xdr:col>
      <xdr:colOff>304800</xdr:colOff>
      <xdr:row>333</xdr:row>
      <xdr:rowOff>114300</xdr:rowOff>
    </xdr:to>
    <xdr:sp macro="" textlink="">
      <xdr:nvSpPr>
        <xdr:cNvPr id="3104" name="cartImg_33" descr="desto Technologies"/>
        <xdr:cNvSpPr>
          <a:spLocks noChangeAspect="1" noChangeArrowheads="1"/>
        </xdr:cNvSpPr>
      </xdr:nvSpPr>
      <xdr:spPr bwMode="auto">
        <a:xfrm>
          <a:off x="13512800" y="632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TAG_v9.3_EM4095.par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listtes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0" Type="http://schemas.openxmlformats.org/officeDocument/2006/relationships/hyperlink" Target="https://www.mouser.com/QuickViewProdDetail.aspx?PartNum=926-LM3671MF-3.3NOPB&amp;KeepThis=true&amp;TB_iframe=true&amp;height=375&amp;width=530&amp;QuickView=true" TargetMode="External"/><Relationship Id="rId11" Type="http://schemas.openxmlformats.org/officeDocument/2006/relationships/hyperlink" Target="https://www.mouser.com/ProductDetail/926-LM3671MF-3.3NOPB" TargetMode="External"/><Relationship Id="rId12" Type="http://schemas.openxmlformats.org/officeDocument/2006/relationships/hyperlink" Target="https://www.mouser.com/Cart/cart/RemoveCartItem?cid=107341643" TargetMode="External"/><Relationship Id="rId13" Type="http://schemas.openxmlformats.org/officeDocument/2006/relationships/hyperlink" Target="https://www.mouser.com/Cart/MiniReelWithNoJavaScript.aspx?qs=Cv6iqfXpLxy%2baGUrlliqvP16v46RBz0j1LYKGyo0YPHyALZRcq4EyOQg%2bpry%2fD8tee9hkTQKjDt%2bEP00YFcTjFyMBrfl8FtlEfRCuoz1AT6kGXRs4Ew8sblLEdSCJeS7DnetPI6WSMQ%3d" TargetMode="External"/><Relationship Id="rId14" Type="http://schemas.openxmlformats.org/officeDocument/2006/relationships/hyperlink" Target="https://www.mouser.com/QuickViewProdDetail.aspx?PartNum=815-ABS07-32.768KHZT&amp;KeepThis=true&amp;TB_iframe=true&amp;height=375&amp;width=530&amp;QuickView=true" TargetMode="External"/><Relationship Id="rId15" Type="http://schemas.openxmlformats.org/officeDocument/2006/relationships/hyperlink" Target="https://www.mouser.com/ProductDetail/815-ABS07-32.768KHZT" TargetMode="External"/><Relationship Id="rId16" Type="http://schemas.openxmlformats.org/officeDocument/2006/relationships/hyperlink" Target="https://www.mouser.com/Cart/cart/RemoveCartItem?cid=107341631" TargetMode="External"/><Relationship Id="rId17" Type="http://schemas.openxmlformats.org/officeDocument/2006/relationships/hyperlink" Target="https://www.mouser.com/Cart/MiniReelWithNoJavaScript.aspx?qs=Cv6iqfXpLxxwuY9y1kEHW%2bJ0sgxuWAEPSK%2b5uZKAFSMwc3Bn6ZTQKc1WB6ehRiWTXgFZxsp83vyRR3Se9yxA%2foS6FPf1YZPuEKXZTBz%2fyS0C1sTyq67cuOPuhN%2fs2ayZNKhnHK6gnOw%3d" TargetMode="External"/><Relationship Id="rId18" Type="http://schemas.openxmlformats.org/officeDocument/2006/relationships/hyperlink" Target="https://www.mouser.com/QuickViewProdDetail.aspx?PartNum=810-CGA3E3C0G2E152JA&amp;KeepThis=true&amp;TB_iframe=true&amp;height=375&amp;width=530&amp;QuickView=true" TargetMode="External"/><Relationship Id="rId19" Type="http://schemas.openxmlformats.org/officeDocument/2006/relationships/hyperlink" Target="https://www.mouser.com/ProductDetail/810-CGA3E3C0G2E152JA" TargetMode="External"/><Relationship Id="rId60" Type="http://schemas.openxmlformats.org/officeDocument/2006/relationships/hyperlink" Target="https://www.mouser.com/Cart/MiniReelWithNoJavaScript.aspx?qs=Cv6iqfXpLxy%2baGUrlliqvP16v46RBz0j1LYKGyo0YPHyALZRcq4EyOQg%2bpry%2fD8tee9hkTQKjDt%2bEP00YFcTjFyMBrfl8FtlEfRCuoz1AT6oPWXMpFcXRKnlQhawU4Q2Bok4nN%2bLzTY%3d" TargetMode="External"/><Relationship Id="rId61" Type="http://schemas.openxmlformats.org/officeDocument/2006/relationships/hyperlink" Target="https://www.mouser.com/QuickViewProdDetail.aspx?PartNum=652-SRN4018TA-2R2M&amp;KeepThis=true&amp;TB_iframe=true&amp;height=375&amp;width=530&amp;QuickView=true" TargetMode="External"/><Relationship Id="rId62" Type="http://schemas.openxmlformats.org/officeDocument/2006/relationships/hyperlink" Target="https://www.mouser.com/ProductDetail/652-SRN4018TA-2R2M" TargetMode="External"/><Relationship Id="rId63" Type="http://schemas.openxmlformats.org/officeDocument/2006/relationships/hyperlink" Target="https://www.mouser.com/Cart/cart/RemoveCartItem?cid=107341031" TargetMode="External"/><Relationship Id="rId64" Type="http://schemas.openxmlformats.org/officeDocument/2006/relationships/hyperlink" Target="https://www.mouser.com/Cart/MiniReelWithNoJavaScript.aspx?qs=Cv6iqfXpLxxwuY9y1kEHW%2bJ0sgxuWAEPasx0q%2f2UtU8n%2bx6yQVqOSoZLqS8Hn8Kd4KG4mh9qtEBAlcMPv4C76HTf9O9kyHbQhlITxYpW0UNQAj5Nmej%2fSn07vpW2wvHjPf5f739UkRQ%3d" TargetMode="External"/><Relationship Id="rId65" Type="http://schemas.openxmlformats.org/officeDocument/2006/relationships/hyperlink" Target="https://www.mouser.com/QuickViewProdDetail.aspx?PartNum=652-MH2029-300Y&amp;KeepThis=true&amp;TB_iframe=true&amp;height=375&amp;width=530&amp;QuickView=true" TargetMode="External"/><Relationship Id="rId66" Type="http://schemas.openxmlformats.org/officeDocument/2006/relationships/hyperlink" Target="https://www.mouser.com/ProductDetail/652-MH2029-300Y" TargetMode="External"/><Relationship Id="rId67" Type="http://schemas.openxmlformats.org/officeDocument/2006/relationships/hyperlink" Target="https://www.mouser.com/Cart/cart/RemoveCartItem?cid=107341010" TargetMode="External"/><Relationship Id="rId68" Type="http://schemas.openxmlformats.org/officeDocument/2006/relationships/hyperlink" Target="https://www.mouser.com/Cart/MiniReelWithNoJavaScript.aspx?qs=Cv6iqfXpLxyXxRjTyCRN7vgz3sI1wiBMpxkPURhTocee2oIhLvoim2Esv7%2fIJ6YRVlwGis1IiIEw8shnbfDyxbQSgcWAhd79%2bAExLTIpO%2fbzAoUoxDL8C2qUhdOwm2c2px1%2f7Feqt2o%3d" TargetMode="External"/><Relationship Id="rId69" Type="http://schemas.openxmlformats.org/officeDocument/2006/relationships/hyperlink" Target="https://www.mouser.com/QuickViewProdDetail.aspx?PartNum=652-CR0805-FX22R0GLF&amp;KeepThis=true&amp;TB_iframe=true&amp;height=375&amp;width=530&amp;QuickView=true" TargetMode="External"/><Relationship Id="rId120" Type="http://schemas.openxmlformats.org/officeDocument/2006/relationships/hyperlink" Target="https://www.mouser.com/QuickViewProdDetail.aspx?PartNum=506-FSM1LPATR&amp;KeepThis=true&amp;TB_iframe=true&amp;height=375&amp;width=530&amp;QuickView=true" TargetMode="External"/><Relationship Id="rId121" Type="http://schemas.openxmlformats.org/officeDocument/2006/relationships/hyperlink" Target="https://www.mouser.com/ProductDetail/506-FSM1LPATR" TargetMode="External"/><Relationship Id="rId122" Type="http://schemas.openxmlformats.org/officeDocument/2006/relationships/hyperlink" Target="https://www.mouser.com/Cart/cart/RemoveCartItem?cid=107339864" TargetMode="External"/><Relationship Id="rId123" Type="http://schemas.openxmlformats.org/officeDocument/2006/relationships/hyperlink" Target="https://www.mouser.com/Cart/MiniReelWithNoJavaScript.aspx?qs=Cv6iqfXpLxw622PHRHG3WM1Q%2fNltt%2fUNYGYa%2b%2fWqm8ny4o7LbGay5yY1nQzqqhAloiDJXkyNZB7ZKVRVIGC7YXnIoW7oMMSo3EyaBSGVNt0Sc%2bwZzGuJjwIAdslGHK83hF4tA0lSWpA%3d" TargetMode="External"/><Relationship Id="rId124" Type="http://schemas.openxmlformats.org/officeDocument/2006/relationships/hyperlink" Target="https://www.mouser.com/QuickViewProdDetail.aspx?PartNum=490-UJ2-MBH-1-SMT&amp;KeepThis=true&amp;TB_iframe=true&amp;height=375&amp;width=530&amp;QuickView=true" TargetMode="External"/><Relationship Id="rId125" Type="http://schemas.openxmlformats.org/officeDocument/2006/relationships/hyperlink" Target="https://www.mouser.com/ProductDetail/490-UJ2-MBH-1-SMT" TargetMode="External"/><Relationship Id="rId126" Type="http://schemas.openxmlformats.org/officeDocument/2006/relationships/hyperlink" Target="https://www.mouser.com/Cart/cart/RemoveCartItem?cid=107339847" TargetMode="External"/><Relationship Id="rId127" Type="http://schemas.openxmlformats.org/officeDocument/2006/relationships/hyperlink" Target="https://www.mouser.com/QuickViewProdDetail.aspx?PartNum=428-202821-MG01&amp;KeepThis=true&amp;TB_iframe=true&amp;height=375&amp;width=530&amp;QuickView=true" TargetMode="External"/><Relationship Id="rId128" Type="http://schemas.openxmlformats.org/officeDocument/2006/relationships/hyperlink" Target="https://www.mouser.com/ProductDetail/428-202821-MG01" TargetMode="External"/><Relationship Id="rId129" Type="http://schemas.openxmlformats.org/officeDocument/2006/relationships/drawing" Target="../drawings/drawing1.xml"/><Relationship Id="rId40" Type="http://schemas.openxmlformats.org/officeDocument/2006/relationships/hyperlink" Target="https://www.mouser.com/Cart/cart/RemoveCartItem?cid=107341176" TargetMode="External"/><Relationship Id="rId41" Type="http://schemas.openxmlformats.org/officeDocument/2006/relationships/hyperlink" Target="https://www.mouser.com/Cart/MiniReelWithNoJavaScript.aspx?qs=Cv6iqfXpLxz9Q1BXe1fnBd%2fwsBvKZzzyzjSS6yeItQYyQM%2fBFtdlsiAy1ay9AHUVhB8w5gVs%2fviZs22Bm4Ul55gITdg7BpEyBC2DfimB%2buJXGiceeP0ANlsWU0KlDbfJ1mB0%2boPONeY%3d" TargetMode="External"/><Relationship Id="rId42" Type="http://schemas.openxmlformats.org/officeDocument/2006/relationships/hyperlink" Target="https://www.mouser.com/QuickViewProdDetail.aspx?PartNum=77-VJ0603Y104JXQPBC&amp;KeepThis=true&amp;TB_iframe=true&amp;height=375&amp;width=530&amp;QuickView=true" TargetMode="External"/><Relationship Id="rId90" Type="http://schemas.openxmlformats.org/officeDocument/2006/relationships/hyperlink" Target="https://www.mouser.com/ProductDetail/652-CD1206-S01575" TargetMode="External"/><Relationship Id="rId91" Type="http://schemas.openxmlformats.org/officeDocument/2006/relationships/hyperlink" Target="https://www.mouser.com/Cart/cart/RemoveCartItem?cid=107340561" TargetMode="External"/><Relationship Id="rId92" Type="http://schemas.openxmlformats.org/officeDocument/2006/relationships/hyperlink" Target="https://www.mouser.com/Cart/MiniReelWithNoJavaScript.aspx?qs=Cv6iqfXpLxxwuY9y1kEHW%2bJ0sgxuWAEPhDgJB4%2fM9crYL%2bTwhrCNWU7Tl%2bMJGvYoHUYtwJCWcq%2bH9HDWSmNXreRDz2QpOP2bhb34zBYbiCn2lkJN4GqzOts9prT%2feGkjt%2f%2bILfmLOl8%3d" TargetMode="External"/><Relationship Id="rId93" Type="http://schemas.openxmlformats.org/officeDocument/2006/relationships/hyperlink" Target="https://www.mouser.com/QuickViewProdDetail.aspx?PartNum=609-251R14S220GV4T&amp;KeepThis=true&amp;TB_iframe=true&amp;height=375&amp;width=530&amp;QuickView=true" TargetMode="External"/><Relationship Id="rId94" Type="http://schemas.openxmlformats.org/officeDocument/2006/relationships/hyperlink" Target="https://www.mouser.com/ProductDetail/609-251R14S220GV4T" TargetMode="External"/><Relationship Id="rId95" Type="http://schemas.openxmlformats.org/officeDocument/2006/relationships/hyperlink" Target="https://www.mouser.com/Cart/cart/RemoveCartItem?cid=107340540" TargetMode="External"/><Relationship Id="rId96" Type="http://schemas.openxmlformats.org/officeDocument/2006/relationships/hyperlink" Target="https://www.mouser.com/Cart/MiniReelWithNoJavaScript.aspx?qs=Cv6iqfXpLxy7F33N6LT1alOiqwe7gsgUkPUYspeh9TJhDbvtDUaD92V%2fLgWZN6eui4oEHJOWCU6%2b%2fwMvBvlzxrcuS2gz5n5UKK8bpKpDrx45EZ0JXXlpBqxLp8tBlzmY" TargetMode="External"/><Relationship Id="rId101" Type="http://schemas.openxmlformats.org/officeDocument/2006/relationships/hyperlink" Target="https://www.mouser.com/QuickViewProdDetail.aspx?PartNum=603-RC0603JR-0710KL&amp;KeepThis=true&amp;TB_iframe=true&amp;height=375&amp;width=530&amp;QuickView=true" TargetMode="External"/><Relationship Id="rId102" Type="http://schemas.openxmlformats.org/officeDocument/2006/relationships/hyperlink" Target="https://www.mouser.com/ProductDetail/603-RC0603JR-0710KL" TargetMode="External"/><Relationship Id="rId103" Type="http://schemas.openxmlformats.org/officeDocument/2006/relationships/hyperlink" Target="https://www.mouser.com/Cart/AdditionalProductInfo.aspx?part=5-0109-23" TargetMode="External"/><Relationship Id="rId104" Type="http://schemas.openxmlformats.org/officeDocument/2006/relationships/hyperlink" Target="https://www.mouser.com/Cart/cart/RemoveCartItem?cid=107339952" TargetMode="External"/><Relationship Id="rId105" Type="http://schemas.openxmlformats.org/officeDocument/2006/relationships/hyperlink" Target="https://www.mouser.com/Cart/MiniReelWithNoJavaScript.aspx?qs=Cv6iqfXpLxy7F33N6LT1alOiqwe7gsgUkPUYspeh9TJhDbvtDUaD92V%2fLgWZN6eui4oEHJOWCU6%2b%2fwMvBvlzxrcuS2gz5n5UKK8bpKpDrx4VVn7K4QcLBkXsSmgK%2f8REmb1X%2fGCHv1s%3d" TargetMode="External"/><Relationship Id="rId106" Type="http://schemas.openxmlformats.org/officeDocument/2006/relationships/hyperlink" Target="https://www.mouser.com/QuickViewProdDetail.aspx?PartNum=581-TAJA475M016R&amp;KeepThis=true&amp;TB_iframe=true&amp;height=375&amp;width=530&amp;QuickView=true" TargetMode="External"/><Relationship Id="rId107" Type="http://schemas.openxmlformats.org/officeDocument/2006/relationships/hyperlink" Target="https://www.mouser.com/ProductDetail/581-TAJA475M016R" TargetMode="External"/><Relationship Id="rId108" Type="http://schemas.openxmlformats.org/officeDocument/2006/relationships/hyperlink" Target="https://www.mouser.com/Cart/cart/RemoveCartItem?cid=107339936" TargetMode="External"/><Relationship Id="rId109" Type="http://schemas.openxmlformats.org/officeDocument/2006/relationships/hyperlink" Target="https://www.mouser.com/QuickViewProdDetail.aspx?PartNum=571-282834-2&amp;KeepThis=true&amp;TB_iframe=true&amp;height=375&amp;width=530&amp;QuickView=true" TargetMode="External"/><Relationship Id="rId97" Type="http://schemas.openxmlformats.org/officeDocument/2006/relationships/hyperlink" Target="https://www.mouser.com/QuickViewProdDetail.aspx?PartNum=604-APT2012YC&amp;KeepThis=true&amp;TB_iframe=true&amp;height=375&amp;width=530&amp;QuickView=true" TargetMode="External"/><Relationship Id="rId98" Type="http://schemas.openxmlformats.org/officeDocument/2006/relationships/hyperlink" Target="https://www.mouser.com/ProductDetail/604-APT2012YC" TargetMode="External"/><Relationship Id="rId99" Type="http://schemas.openxmlformats.org/officeDocument/2006/relationships/hyperlink" Target="https://www.mouser.com/Cart/cart/RemoveCartItem?cid=107340511" TargetMode="External"/><Relationship Id="rId43" Type="http://schemas.openxmlformats.org/officeDocument/2006/relationships/hyperlink" Target="https://www.mouser.com/ProductDetail/77-VJ0603Y104JXQPBC" TargetMode="External"/><Relationship Id="rId44" Type="http://schemas.openxmlformats.org/officeDocument/2006/relationships/hyperlink" Target="https://www.mouser.com/Cart/cart/RemoveCartItem?cid=107341158" TargetMode="External"/><Relationship Id="rId45" Type="http://schemas.openxmlformats.org/officeDocument/2006/relationships/hyperlink" Target="https://www.mouser.com/Cart/MiniReelWithNoJavaScript.aspx?qs=Cv6iqfXpLxxwuY9y1kEHW%2bJ0sgxuWAEPeYKK90mwDWz2jbOsKo19FgjlClx1uONjnBzCNRdWTXWSX%2fPJKIIErYWAvJTJnON%2bYB1awIXCeM7VMCld1Lvz8jl6zw0o4MfS8%2b4uHG%2f2Nbw%3d" TargetMode="External"/><Relationship Id="rId46" Type="http://schemas.openxmlformats.org/officeDocument/2006/relationships/hyperlink" Target="https://www.mouser.com/QuickViewProdDetail.aspx?PartNum=710-885012206089&amp;KeepThis=true&amp;TB_iframe=true&amp;height=375&amp;width=530&amp;QuickView=true" TargetMode="External"/><Relationship Id="rId47" Type="http://schemas.openxmlformats.org/officeDocument/2006/relationships/hyperlink" Target="https://www.mouser.com/ProductDetail/710-885012206089" TargetMode="External"/><Relationship Id="rId48" Type="http://schemas.openxmlformats.org/officeDocument/2006/relationships/hyperlink" Target="https://www.mouser.com/Cart/cart/RemoveCartItem?cid=107341125" TargetMode="External"/><Relationship Id="rId49" Type="http://schemas.openxmlformats.org/officeDocument/2006/relationships/hyperlink" Target="https://www.mouser.com/QuickViewProdDetail.aspx?PartNum=710-860020272007&amp;KeepThis=true&amp;TB_iframe=true&amp;height=375&amp;width=530&amp;QuickView=true" TargetMode="External"/><Relationship Id="rId100" Type="http://schemas.openxmlformats.org/officeDocument/2006/relationships/hyperlink" Target="https://www.mouser.com/Cart/MiniReelWithNoJavaScript.aspx?qs=Cv6iqfXpLxxfla7NWx9OaWLUcPctf2Gcsk%2fyLT2QtcT1M7juVScmQYoUXG5QRRx7CE%2fUwqd0tKsEAKY4gAeleiQqx6t%2bC3HiIMW6Q5JnRBuyFXZfh84dzSc6J%2bMNMHCBJhDPksGtlhY%3d" TargetMode="External"/><Relationship Id="rId20" Type="http://schemas.openxmlformats.org/officeDocument/2006/relationships/hyperlink" Target="https://www.mouser.com/Cart/cart/RemoveCartItem?cid=107341622" TargetMode="External"/><Relationship Id="rId21" Type="http://schemas.openxmlformats.org/officeDocument/2006/relationships/hyperlink" Target="https://www.mouser.com/Cart/MiniReelWithNoJavaScript.aspx?qs=Cv6iqfXpLxxwuY9y1kEHW%2bJ0sgxuWAEPSK%2b5uZKAFSMwc3Bn6ZTQKc1WB6ehRiWTXgFZxsp83vyRR3Se9yxA%2foS6FPf1YZPuEKXZTBz%2fyS05ee2ZizSdz50NjU75wGdSMoEyGgR%2botg%3d" TargetMode="External"/><Relationship Id="rId22" Type="http://schemas.openxmlformats.org/officeDocument/2006/relationships/hyperlink" Target="https://www.mouser.com/QuickViewProdDetail.aspx?PartNum=810-C1608C0G2E102JAA&amp;KeepThis=true&amp;TB_iframe=true&amp;height=375&amp;width=530&amp;QuickView=true" TargetMode="External"/><Relationship Id="rId70" Type="http://schemas.openxmlformats.org/officeDocument/2006/relationships/hyperlink" Target="https://www.mouser.com/ProductDetail/652-CR0805-FX22R0GLF" TargetMode="External"/><Relationship Id="rId71" Type="http://schemas.openxmlformats.org/officeDocument/2006/relationships/hyperlink" Target="https://www.mouser.com/Cart/cart/RemoveCartItem?cid=107340997" TargetMode="External"/><Relationship Id="rId72" Type="http://schemas.openxmlformats.org/officeDocument/2006/relationships/hyperlink" Target="https://www.mouser.com/Cart/MiniReelWithNoJavaScript.aspx?qs=Cv6iqfXpLxxfla7NWx9OaWLUcPctf2GcicHS%2fw6eqw2OoC8fFyvk%2bWLTNX3G8p16iHFbLJY%2bGSX1nMBzZItzmvRdlIlOUaofVTKb2wO%2f%2bpFdjAbjfN2tzxvWbql6%2bj7F4wQ3vdAuQcw%3d" TargetMode="External"/><Relationship Id="rId73" Type="http://schemas.openxmlformats.org/officeDocument/2006/relationships/hyperlink" Target="https://www.mouser.com/QuickViewProdDetail.aspx?PartNum=652-CR0603FX-4993ELF&amp;KeepThis=true&amp;TB_iframe=true&amp;height=375&amp;width=530&amp;QuickView=true" TargetMode="External"/><Relationship Id="rId74" Type="http://schemas.openxmlformats.org/officeDocument/2006/relationships/hyperlink" Target="https://www.mouser.com/ProductDetail/652-CR0603FX-4993ELF" TargetMode="External"/><Relationship Id="rId75" Type="http://schemas.openxmlformats.org/officeDocument/2006/relationships/hyperlink" Target="https://www.mouser.com/Cart/cart/RemoveCartItem?cid=107340969" TargetMode="External"/><Relationship Id="rId76" Type="http://schemas.openxmlformats.org/officeDocument/2006/relationships/hyperlink" Target="https://www.mouser.com/Cart/MiniReelWithNoJavaScript.aspx?qs=Cv6iqfXpLxxfla7NWx9OaWLUcPctf2GcicHS%2fw6eqw2OoC8fFyvk%2bWLTNX3G8p16iHFbLJY%2bGSX1nMBzZItzmvRdlIlOUaofVTKb2wO%2f%2bpFdjAbjfN2tz08lIs6DdOTFxxcI3RkxV90%3d" TargetMode="External"/><Relationship Id="rId77" Type="http://schemas.openxmlformats.org/officeDocument/2006/relationships/hyperlink" Target="https://www.mouser.com/QuickViewProdDetail.aspx?PartNum=652-CR0603-JW-101ELF&amp;KeepThis=true&amp;TB_iframe=true&amp;height=375&amp;width=530&amp;QuickView=true" TargetMode="External"/><Relationship Id="rId78" Type="http://schemas.openxmlformats.org/officeDocument/2006/relationships/hyperlink" Target="https://www.mouser.com/ProductDetail/652-CR0603-JW-101ELF" TargetMode="External"/><Relationship Id="rId79" Type="http://schemas.openxmlformats.org/officeDocument/2006/relationships/hyperlink" Target="https://www.mouser.com/Cart/cart/RemoveCartItem?cid=107340933" TargetMode="External"/><Relationship Id="rId23" Type="http://schemas.openxmlformats.org/officeDocument/2006/relationships/hyperlink" Target="https://www.mouser.com/ProductDetail/810-C1608C0G2E102JAA" TargetMode="External"/><Relationship Id="rId24" Type="http://schemas.openxmlformats.org/officeDocument/2006/relationships/hyperlink" Target="https://www.mouser.com/Cart/cart/RemoveCartItem?cid=107341587" TargetMode="External"/><Relationship Id="rId25" Type="http://schemas.openxmlformats.org/officeDocument/2006/relationships/hyperlink" Target="https://www.mouser.com/Cart/MiniReelWithNoJavaScript.aspx?qs=Cv6iqfXpLxxwuY9y1kEHW%2bJ0sgxuWAEPSK%2b5uZKAFSMwc3Bn6ZTQKc1WB6ehRiWTXgFZxsp83vyRR3Se9yxA%2foS6FPf1YZPuEKXZTBz%2fyS05ee2ZizSdz50NjU75wGdSB%2fq3ahPiwcs%3d" TargetMode="External"/><Relationship Id="rId26" Type="http://schemas.openxmlformats.org/officeDocument/2006/relationships/hyperlink" Target="https://www.mouser.com/QuickViewProdDetail.aspx?PartNum=810-C1608C0G2E101J&amp;KeepThis=true&amp;TB_iframe=true&amp;height=375&amp;width=530&amp;QuickView=true" TargetMode="External"/><Relationship Id="rId27" Type="http://schemas.openxmlformats.org/officeDocument/2006/relationships/hyperlink" Target="https://www.mouser.com/ProductDetail/810-C1608C0G2E101J" TargetMode="External"/><Relationship Id="rId28" Type="http://schemas.openxmlformats.org/officeDocument/2006/relationships/hyperlink" Target="https://www.mouser.com/Cart/cart/RemoveCartItem?cid=107341568" TargetMode="External"/><Relationship Id="rId29" Type="http://schemas.openxmlformats.org/officeDocument/2006/relationships/hyperlink" Target="https://www.mouser.com/Cart/MiniReelWithNoJavaScript.aspx?qs=Cv6iqfXpLxxfla7NWx9OacPElSPFPBEdXR0etbHEeHX6RuCylD2C6JmxAKJmlaLTW8t4dQSxPse2EIWonVtciek0U4Rgk58xDpmWN4ZWinrP7K%2bZ02r7d8mLcx7ZAkx7LmN5OdtkN1g%3d" TargetMode="External"/><Relationship Id="rId1" Type="http://schemas.openxmlformats.org/officeDocument/2006/relationships/hyperlink" Target="https://www.mouser.com/QuickViewProdDetail.aspx?PartNum=988-AT45DB321E-SHF-B&amp;KeepThis=true&amp;TB_iframe=true&amp;height=375&amp;width=530&amp;QuickView=true" TargetMode="External"/><Relationship Id="rId2" Type="http://schemas.openxmlformats.org/officeDocument/2006/relationships/hyperlink" Target="https://www.mouser.com/ProductDetail/988-AT45DB321E-SHF-B" TargetMode="External"/><Relationship Id="rId3" Type="http://schemas.openxmlformats.org/officeDocument/2006/relationships/hyperlink" Target="https://www.mouser.com/Cart/cart/RemoveCartItem?cid=107341680" TargetMode="External"/><Relationship Id="rId4" Type="http://schemas.openxmlformats.org/officeDocument/2006/relationships/hyperlink" Target="https://www.mouser.com/Cart/MiniReelWithNoJavaScript.aspx?qs=Cv6iqfXpLxy%2baGUrlliqvP16v46RBz0jwLOHX6Ke1%2fr%2bINHjUBIaCRHAJGmU3td1XUs3mqo9F5LU1r7KfG4EfoRF3e%2fVpWMx8v3Xxvp35ypsNBSSrpkPoSUvvO%2fNXlKGjAKOwGIiofE%3d" TargetMode="External"/><Relationship Id="rId5" Type="http://schemas.openxmlformats.org/officeDocument/2006/relationships/hyperlink" Target="https://www.mouser.com/QuickViewProdDetail.aspx?PartNum=963-LMK212ABJ106MG-T&amp;KeepThis=true&amp;TB_iframe=true&amp;height=375&amp;width=530&amp;QuickView=true" TargetMode="External"/><Relationship Id="rId6" Type="http://schemas.openxmlformats.org/officeDocument/2006/relationships/hyperlink" Target="https://www.mouser.com/ProductDetail/963-LMK212ABJ106MG-T" TargetMode="External"/><Relationship Id="rId7" Type="http://schemas.openxmlformats.org/officeDocument/2006/relationships/hyperlink" Target="https://www.mouser.com/Cart/AdditionalProductInfo.aspx?part=5-1011-12" TargetMode="External"/><Relationship Id="rId8" Type="http://schemas.openxmlformats.org/officeDocument/2006/relationships/hyperlink" Target="https://www.mouser.com/Cart/cart/RemoveCartItem?cid=107341673" TargetMode="External"/><Relationship Id="rId9" Type="http://schemas.openxmlformats.org/officeDocument/2006/relationships/hyperlink" Target="https://www.mouser.com/Cart/MiniReelWithNoJavaScript.aspx?qs=Cv6iqfXpLxyXxRjTyCRN7jIiIkqeHcnvDTXIutXr7fA0FM3W1fV46EoAv6tkKHwbrf6VEv1%2fsZTZKsT0SWe49hGYjb64SO%2bC44QUfdLnTEvZLXF046R26Ly09QESjJntL7lSxiS2s6w%3d" TargetMode="External"/><Relationship Id="rId50" Type="http://schemas.openxmlformats.org/officeDocument/2006/relationships/hyperlink" Target="https://www.mouser.com/ProductDetail/710-860020272007" TargetMode="External"/><Relationship Id="rId51" Type="http://schemas.openxmlformats.org/officeDocument/2006/relationships/hyperlink" Target="https://www.mouser.com/Cart/AdditionalProductInfo.aspx?part=5-0717-01" TargetMode="External"/><Relationship Id="rId52" Type="http://schemas.openxmlformats.org/officeDocument/2006/relationships/hyperlink" Target="https://www.mouser.com/Cart/cart/RemoveCartItem?cid=107341100" TargetMode="External"/><Relationship Id="rId53" Type="http://schemas.openxmlformats.org/officeDocument/2006/relationships/hyperlink" Target="https://www.mouser.com/QuickViewProdDetail.aspx?PartNum=710-62201021121&amp;KeepThis=true&amp;TB_iframe=true&amp;height=375&amp;width=530&amp;QuickView=true" TargetMode="External"/><Relationship Id="rId54" Type="http://schemas.openxmlformats.org/officeDocument/2006/relationships/hyperlink" Target="https://www.mouser.com/ProductDetail/710-62201021121" TargetMode="External"/><Relationship Id="rId55" Type="http://schemas.openxmlformats.org/officeDocument/2006/relationships/hyperlink" Target="https://www.mouser.com/Cart/cart/RemoveCartItem?cid=107341081" TargetMode="External"/><Relationship Id="rId56" Type="http://schemas.openxmlformats.org/officeDocument/2006/relationships/hyperlink" Target="https://www.mouser.com/Cart/MiniReelWithNoJavaScript.aspx?qs=Cv6iqfXpLxyXxRjTyCRN7vgz3sI1wiBM8NRqKzjZhaSePXbUhTbqzrUkAoS1KJG66WVuASRDZmBmRZeZWGfya70ATYUXfFRA20i%2fOBVs%2f1rxg%2bSYFsVMDdjLbrp3HB5xZW8adSwz%2b%2f4%3d" TargetMode="External"/><Relationship Id="rId57" Type="http://schemas.openxmlformats.org/officeDocument/2006/relationships/hyperlink" Target="https://www.mouser.com/QuickViewProdDetail.aspx?PartNum=71-CRCW0603330RFKEB&amp;KeepThis=true&amp;TB_iframe=true&amp;height=375&amp;width=530&amp;QuickView=true" TargetMode="External"/><Relationship Id="rId58" Type="http://schemas.openxmlformats.org/officeDocument/2006/relationships/hyperlink" Target="https://www.mouser.com/ProductDetail/71-CRCW0603330RFKEB" TargetMode="External"/><Relationship Id="rId59" Type="http://schemas.openxmlformats.org/officeDocument/2006/relationships/hyperlink" Target="https://www.mouser.com/Cart/cart/RemoveCartItem?cid=107341038" TargetMode="External"/><Relationship Id="rId110" Type="http://schemas.openxmlformats.org/officeDocument/2006/relationships/hyperlink" Target="https://www.mouser.com/ProductDetail/571-282834-2" TargetMode="External"/><Relationship Id="rId111" Type="http://schemas.openxmlformats.org/officeDocument/2006/relationships/hyperlink" Target="https://www.mouser.com/Cart/cart/RemoveCartItem?cid=107339895" TargetMode="External"/><Relationship Id="rId112" Type="http://schemas.openxmlformats.org/officeDocument/2006/relationships/hyperlink" Target="https://www.mouser.com/Cart/MiniReelWithNoJavaScript.aspx?qs=Cv6iqfXpLxz4fFpJqFhUOobM5m74SQPN72JetBNEjbVKJnz5GIbI%2fU4I5dJiO5otypJU8%2bmAUn8TEU3imuhx%2fumHDujm3cA%2ftD18DIHddqUY%2bKWBv8jF6CH3xGM4AoeOMUkX2wY7NvY%3d" TargetMode="External"/><Relationship Id="rId113" Type="http://schemas.openxmlformats.org/officeDocument/2006/relationships/hyperlink" Target="https://www.mouser.com/QuickViewProdDetail.aspx?PartNum=556-ATSAMD21G18A-AUT&amp;KeepThis=true&amp;TB_iframe=true&amp;height=375&amp;width=530&amp;QuickView=true" TargetMode="External"/><Relationship Id="rId114" Type="http://schemas.openxmlformats.org/officeDocument/2006/relationships/hyperlink" Target="https://www.mouser.com/ProductDetail/556-ATSAMD21G18A-AUT" TargetMode="External"/><Relationship Id="rId115" Type="http://schemas.openxmlformats.org/officeDocument/2006/relationships/hyperlink" Target="https://www.mouser.com/Cart/cart/RemoveCartItem?cid=107339886" TargetMode="External"/><Relationship Id="rId116" Type="http://schemas.openxmlformats.org/officeDocument/2006/relationships/hyperlink" Target="https://www.mouser.com/QuickViewProdDetail.aspx?PartNum=534-3030&amp;KeepThis=true&amp;TB_iframe=true&amp;height=375&amp;width=530&amp;QuickView=true" TargetMode="External"/><Relationship Id="rId117" Type="http://schemas.openxmlformats.org/officeDocument/2006/relationships/hyperlink" Target="https://www.mouser.com/ProductDetail/534-3030" TargetMode="External"/><Relationship Id="rId118" Type="http://schemas.openxmlformats.org/officeDocument/2006/relationships/hyperlink" Target="https://www.mouser.com/Cart/cart/RemoveCartItem?cid=107339879" TargetMode="External"/><Relationship Id="rId119" Type="http://schemas.openxmlformats.org/officeDocument/2006/relationships/hyperlink" Target="https://www.mouser.com/Cart/MiniReelWithNoJavaScript.aspx?qs=Cv6iqfXpLxz9Q1BXe1fnBchf4qJpz9oMHo0pJCUHsjC1s6rwQdZig5Sd%2bsdXPINQdfYX0z84zuDRe6hxGSOsqrXVcbX7%2fTjzhWcT0OZ6bum9juDi5vd7ZPqrGbqEPISO" TargetMode="External"/><Relationship Id="rId30" Type="http://schemas.openxmlformats.org/officeDocument/2006/relationships/hyperlink" Target="https://www.mouser.com/QuickViewProdDetail.aspx?PartNum=81-TZB4R500BA10R00&amp;KeepThis=true&amp;TB_iframe=true&amp;height=375&amp;width=530&amp;QuickView=true" TargetMode="External"/><Relationship Id="rId31" Type="http://schemas.openxmlformats.org/officeDocument/2006/relationships/hyperlink" Target="https://www.mouser.com/ProductDetail/81-TZB4R500BA10R00" TargetMode="External"/><Relationship Id="rId32" Type="http://schemas.openxmlformats.org/officeDocument/2006/relationships/hyperlink" Target="https://www.mouser.com/Cart/cart/RemoveCartItem?cid=107341542" TargetMode="External"/><Relationship Id="rId33" Type="http://schemas.openxmlformats.org/officeDocument/2006/relationships/hyperlink" Target="https://www.mouser.com/Cart/MiniReelWithNoJavaScript.aspx?qs=Cv6iqfXpLxxwuY9y1kEHW%2bJ0sgxuWAEPasx0q%2f2UtU8n%2bx6yQVqOSoZLqS8Hn8Kd4KG4mh9qtEBAlcMPv4C76HTf9O9kyHbQhlITxYpW0UPgQwhWRhRQRaiTKgU59quyAlBAyj4vp80%3d" TargetMode="External"/><Relationship Id="rId34" Type="http://schemas.openxmlformats.org/officeDocument/2006/relationships/hyperlink" Target="https://www.mouser.com/QuickViewProdDetail.aspx?PartNum=81-GRM39C220J50&amp;KeepThis=true&amp;TB_iframe=true&amp;height=375&amp;width=530&amp;QuickView=true" TargetMode="External"/><Relationship Id="rId35" Type="http://schemas.openxmlformats.org/officeDocument/2006/relationships/hyperlink" Target="https://www.mouser.com/ProductDetail/81-GRM39C220J50" TargetMode="External"/><Relationship Id="rId36" Type="http://schemas.openxmlformats.org/officeDocument/2006/relationships/hyperlink" Target="https://www.mouser.com/Cart/cart/RemoveCartItem?cid=107341321" TargetMode="External"/><Relationship Id="rId37" Type="http://schemas.openxmlformats.org/officeDocument/2006/relationships/hyperlink" Target="https://www.mouser.com/Cart/MiniReelWithNoJavaScript.aspx?qs=Cv6iqfXpLxxfla7NWx9OaWLUcPctf2GcicHS%2fw6eqw2OoC8fFyvk%2bWLTNX3G8p16iHFbLJY%2bGSVM%2b908fLulD%2fGaiMlirOgGoPMwQK5%2b9DP%2f3HBrDXMMNrx%2fPdV30LaFDI4uBLS%2bSxh6Xc2rhsBp6A%3d%3d" TargetMode="External"/><Relationship Id="rId38" Type="http://schemas.openxmlformats.org/officeDocument/2006/relationships/hyperlink" Target="https://www.mouser.com/QuickViewProdDetail.aspx?PartNum=603-RC0603FR-071M8L&amp;KeepThis=true&amp;TB_iframe=true&amp;height=375&amp;width=530&amp;QuickView=true" TargetMode="External"/><Relationship Id="rId39" Type="http://schemas.openxmlformats.org/officeDocument/2006/relationships/hyperlink" Target="https://www.mouser.com/ProductDetail/603-RC0603FR-071M8L" TargetMode="External"/><Relationship Id="rId80" Type="http://schemas.openxmlformats.org/officeDocument/2006/relationships/hyperlink" Target="https://www.mouser.com/Cart/MiniReelWithNoJavaScript.aspx?qs=Cv6iqfXpLxxfla7NWx9OaWLUcPctf2Gc1cDi9tSQaXP6G6MULKusv56VXYsz2WSJ5px6mtXKdbfxlexCUaEKPL6gwbC9LQZVQYWYghIIp%2bmMZMmJd%2bLLYBjrkwub7uNIs2XqOeNAYz0%3d" TargetMode="External"/><Relationship Id="rId81" Type="http://schemas.openxmlformats.org/officeDocument/2006/relationships/hyperlink" Target="https://www.mouser.com/QuickViewProdDetail.aspx?PartNum=652-CG0603MLC-05E&amp;KeepThis=true&amp;TB_iframe=true&amp;height=375&amp;width=530&amp;QuickView=true" TargetMode="External"/><Relationship Id="rId82" Type="http://schemas.openxmlformats.org/officeDocument/2006/relationships/hyperlink" Target="https://www.mouser.com/ProductDetail/652-CG0603MLC-05E" TargetMode="External"/><Relationship Id="rId83" Type="http://schemas.openxmlformats.org/officeDocument/2006/relationships/hyperlink" Target="https://www.mouser.com/Cart/cart/RemoveCartItem?cid=107340668" TargetMode="External"/><Relationship Id="rId84" Type="http://schemas.openxmlformats.org/officeDocument/2006/relationships/hyperlink" Target="https://www.mouser.com/Cart/MiniReelWithNoJavaScript.aspx?qs=Cv6iqfXpLxy%2baGUrlliqvP16v46RBz0j1LYKGyo0YPHyALZRcq4EyOQg%2bpry%2fD8tee9hkTQKjDt%2bEP00YFcTjFyMBrfl8FtlEfRCuoz1AT7AL%2fd3uRtsOgyJ10oQSQyFoezXWPidh7s%3d" TargetMode="External"/><Relationship Id="rId85" Type="http://schemas.openxmlformats.org/officeDocument/2006/relationships/hyperlink" Target="https://www.mouser.com/QuickViewProdDetail.aspx?PartNum=78-SI2323DDS-T1-GE3&amp;KeepThis=true&amp;TB_iframe=true&amp;height=375&amp;width=530&amp;QuickView=true" TargetMode="External"/><Relationship Id="rId86" Type="http://schemas.openxmlformats.org/officeDocument/2006/relationships/hyperlink" Target="https://www.mouser.com/ProductDetail/78-SI2323DDS-T1-GE3" TargetMode="External"/><Relationship Id="rId87" Type="http://schemas.openxmlformats.org/officeDocument/2006/relationships/hyperlink" Target="https://www.mouser.com/Cart/cart/RemoveCartItem?cid=107340658" TargetMode="External"/><Relationship Id="rId88" Type="http://schemas.openxmlformats.org/officeDocument/2006/relationships/hyperlink" Target="https://www.mouser.com/Cart/MiniReelWithNoJavaScript.aspx?qs=Cv6iqfXpLxxfla7NWx9OaWLUcPctf2GcicHS%2fw6eqw2OoC8fFyvk%2bWLTNX3G8p16iHFbLJY%2bGSX1nMBzZItzmvRdlIlOUaofVTKb2wO%2f%2bpEn8CzipKkLWbHM52XDfhJayilvfN2efSc%3d" TargetMode="External"/><Relationship Id="rId89" Type="http://schemas.openxmlformats.org/officeDocument/2006/relationships/hyperlink" Target="https://www.mouser.com/QuickViewProdDetail.aspx?PartNum=652-CD1206-S01575&amp;KeepThis=true&amp;TB_iframe=true&amp;height=375&amp;width=530&amp;QuickVie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>
      <selection activeCell="A41" sqref="A41"/>
    </sheetView>
  </sheetViews>
  <sheetFormatPr baseColWidth="10" defaultRowHeight="15" x14ac:dyDescent="0"/>
  <cols>
    <col min="1" max="1" width="12" bestFit="1" customWidth="1"/>
    <col min="2" max="2" width="12" customWidth="1"/>
    <col min="3" max="3" width="10.6640625" customWidth="1"/>
    <col min="4" max="4" width="3.6640625" customWidth="1"/>
    <col min="5" max="5" width="2.5" customWidth="1"/>
    <col min="6" max="6" width="11.6640625" customWidth="1"/>
    <col min="7" max="7" width="24.33203125" customWidth="1"/>
    <col min="8" max="8" width="13" customWidth="1"/>
    <col min="9" max="9" width="26.6640625" style="9" customWidth="1"/>
    <col min="10" max="10" width="23.83203125" style="9" customWidth="1"/>
    <col min="11" max="11" width="23.33203125" customWidth="1"/>
  </cols>
  <sheetData>
    <row r="1" spans="1:11">
      <c r="A1" t="s">
        <v>0</v>
      </c>
      <c r="B1" t="s">
        <v>439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200</v>
      </c>
      <c r="I1" s="9" t="s">
        <v>275</v>
      </c>
      <c r="J1" s="9" t="s">
        <v>206</v>
      </c>
      <c r="K1" t="s">
        <v>276</v>
      </c>
    </row>
    <row r="2" spans="1:11">
      <c r="A2" t="s">
        <v>220</v>
      </c>
      <c r="B2" t="s">
        <v>220</v>
      </c>
      <c r="C2" t="s">
        <v>73</v>
      </c>
      <c r="D2" t="s">
        <v>73</v>
      </c>
      <c r="E2" t="s">
        <v>73</v>
      </c>
      <c r="F2" t="s">
        <v>74</v>
      </c>
      <c r="G2">
        <v>1</v>
      </c>
      <c r="H2" t="s">
        <v>202</v>
      </c>
      <c r="I2" t="s">
        <v>221</v>
      </c>
      <c r="J2" s="9">
        <v>3030</v>
      </c>
      <c r="K2" s="10" t="s">
        <v>270</v>
      </c>
    </row>
    <row r="3" spans="1:11" ht="17">
      <c r="A3" t="s">
        <v>6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2</v>
      </c>
      <c r="H3" t="s">
        <v>201</v>
      </c>
      <c r="I3" s="3" t="s">
        <v>264</v>
      </c>
      <c r="J3" s="7" t="s">
        <v>265</v>
      </c>
      <c r="K3" t="s">
        <v>270</v>
      </c>
    </row>
    <row r="4" spans="1:11">
      <c r="A4" t="s">
        <v>25</v>
      </c>
      <c r="B4" t="s">
        <v>25</v>
      </c>
      <c r="C4" t="s">
        <v>24</v>
      </c>
      <c r="D4" t="s">
        <v>8</v>
      </c>
      <c r="E4" t="s">
        <v>9</v>
      </c>
      <c r="F4" t="s">
        <v>10</v>
      </c>
      <c r="G4">
        <v>2</v>
      </c>
      <c r="H4" t="s">
        <v>201</v>
      </c>
      <c r="I4" s="10" t="s">
        <v>216</v>
      </c>
      <c r="J4" s="9" t="s">
        <v>217</v>
      </c>
      <c r="K4" t="s">
        <v>270</v>
      </c>
    </row>
    <row r="5" spans="1:11" ht="17">
      <c r="A5" t="s">
        <v>26</v>
      </c>
      <c r="B5" t="s">
        <v>26</v>
      </c>
      <c r="C5" t="s">
        <v>27</v>
      </c>
      <c r="D5" t="s">
        <v>8</v>
      </c>
      <c r="E5" t="s">
        <v>9</v>
      </c>
      <c r="F5" t="s">
        <v>10</v>
      </c>
      <c r="G5">
        <v>2</v>
      </c>
      <c r="H5" t="s">
        <v>201</v>
      </c>
      <c r="I5" s="15" t="s">
        <v>467</v>
      </c>
      <c r="J5" s="16" t="s">
        <v>468</v>
      </c>
      <c r="K5" t="s">
        <v>270</v>
      </c>
    </row>
    <row r="6" spans="1:11" ht="17">
      <c r="A6" t="s">
        <v>11</v>
      </c>
      <c r="B6" t="s">
        <v>11</v>
      </c>
      <c r="C6" t="s">
        <v>7</v>
      </c>
      <c r="D6" t="s">
        <v>8</v>
      </c>
      <c r="E6" t="s">
        <v>9</v>
      </c>
      <c r="F6" t="s">
        <v>10</v>
      </c>
      <c r="G6">
        <v>2</v>
      </c>
      <c r="H6" t="s">
        <v>201</v>
      </c>
      <c r="I6" s="15" t="s">
        <v>264</v>
      </c>
      <c r="J6" s="17" t="s">
        <v>265</v>
      </c>
      <c r="K6" t="s">
        <v>270</v>
      </c>
    </row>
    <row r="7" spans="1:11" ht="17">
      <c r="A7" t="s">
        <v>12</v>
      </c>
      <c r="B7" t="s">
        <v>12</v>
      </c>
      <c r="C7" t="s">
        <v>7</v>
      </c>
      <c r="D7" t="s">
        <v>8</v>
      </c>
      <c r="E7" t="s">
        <v>9</v>
      </c>
      <c r="F7" t="s">
        <v>10</v>
      </c>
      <c r="G7">
        <v>2</v>
      </c>
      <c r="H7" t="s">
        <v>201</v>
      </c>
      <c r="I7" s="15" t="s">
        <v>264</v>
      </c>
      <c r="J7" s="17" t="s">
        <v>265</v>
      </c>
      <c r="K7" t="s">
        <v>270</v>
      </c>
    </row>
    <row r="8" spans="1:11">
      <c r="A8" t="s">
        <v>13</v>
      </c>
      <c r="B8" t="s">
        <v>13</v>
      </c>
      <c r="C8" t="s">
        <v>14</v>
      </c>
      <c r="D8" t="s">
        <v>15</v>
      </c>
      <c r="E8" t="s">
        <v>16</v>
      </c>
      <c r="F8" t="s">
        <v>10</v>
      </c>
      <c r="G8">
        <v>1</v>
      </c>
      <c r="H8" t="s">
        <v>201</v>
      </c>
      <c r="I8" t="s">
        <v>266</v>
      </c>
      <c r="J8" s="5" t="s">
        <v>267</v>
      </c>
      <c r="K8" t="s">
        <v>270</v>
      </c>
    </row>
    <row r="9" spans="1:11" ht="17">
      <c r="A9" t="s">
        <v>17</v>
      </c>
      <c r="B9" t="s">
        <v>17</v>
      </c>
      <c r="C9" t="s">
        <v>7</v>
      </c>
      <c r="D9" t="s">
        <v>8</v>
      </c>
      <c r="E9" t="s">
        <v>9</v>
      </c>
      <c r="F9" t="s">
        <v>10</v>
      </c>
      <c r="G9">
        <v>2</v>
      </c>
      <c r="H9" t="s">
        <v>201</v>
      </c>
      <c r="I9" s="15" t="s">
        <v>264</v>
      </c>
      <c r="J9" s="17" t="s">
        <v>265</v>
      </c>
      <c r="K9" t="s">
        <v>270</v>
      </c>
    </row>
    <row r="10" spans="1:11">
      <c r="A10" t="s">
        <v>18</v>
      </c>
      <c r="B10" t="s">
        <v>18</v>
      </c>
      <c r="C10" t="s">
        <v>14</v>
      </c>
      <c r="D10" t="s">
        <v>15</v>
      </c>
      <c r="E10" t="s">
        <v>16</v>
      </c>
      <c r="F10" t="s">
        <v>10</v>
      </c>
      <c r="G10">
        <v>1</v>
      </c>
      <c r="H10" t="s">
        <v>201</v>
      </c>
      <c r="I10" s="1" t="s">
        <v>266</v>
      </c>
      <c r="J10" s="18" t="s">
        <v>267</v>
      </c>
      <c r="K10" t="s">
        <v>270</v>
      </c>
    </row>
    <row r="11" spans="1:11" ht="17">
      <c r="A11" t="s">
        <v>19</v>
      </c>
      <c r="B11" t="s">
        <v>19</v>
      </c>
      <c r="C11" t="s">
        <v>7</v>
      </c>
      <c r="D11" t="s">
        <v>8</v>
      </c>
      <c r="E11" t="s">
        <v>9</v>
      </c>
      <c r="F11" t="s">
        <v>10</v>
      </c>
      <c r="G11">
        <v>2</v>
      </c>
      <c r="H11" t="s">
        <v>201</v>
      </c>
      <c r="I11" s="15" t="s">
        <v>264</v>
      </c>
      <c r="J11" s="17" t="s">
        <v>265</v>
      </c>
      <c r="K11" t="s">
        <v>270</v>
      </c>
    </row>
    <row r="12" spans="1:11">
      <c r="A12" t="s">
        <v>20</v>
      </c>
      <c r="B12" t="s">
        <v>20</v>
      </c>
      <c r="C12" t="s">
        <v>21</v>
      </c>
      <c r="D12" t="s">
        <v>8</v>
      </c>
      <c r="E12" t="s">
        <v>9</v>
      </c>
      <c r="F12" t="s">
        <v>10</v>
      </c>
      <c r="G12">
        <v>1</v>
      </c>
      <c r="H12" t="s">
        <v>201</v>
      </c>
      <c r="I12" s="10" t="s">
        <v>205</v>
      </c>
      <c r="J12" s="9">
        <v>885012206089</v>
      </c>
      <c r="K12" t="s">
        <v>270</v>
      </c>
    </row>
    <row r="13" spans="1:11">
      <c r="A13" t="s">
        <v>22</v>
      </c>
      <c r="B13" t="s">
        <v>22</v>
      </c>
      <c r="C13" t="s">
        <v>21</v>
      </c>
      <c r="D13" t="s">
        <v>8</v>
      </c>
      <c r="E13" t="s">
        <v>9</v>
      </c>
      <c r="F13" t="s">
        <v>10</v>
      </c>
      <c r="G13">
        <v>2</v>
      </c>
      <c r="H13" t="s">
        <v>201</v>
      </c>
      <c r="I13" s="10" t="s">
        <v>205</v>
      </c>
      <c r="J13" s="9">
        <v>885012206089</v>
      </c>
      <c r="K13" t="s">
        <v>270</v>
      </c>
    </row>
    <row r="14" spans="1:11">
      <c r="A14" t="s">
        <v>23</v>
      </c>
      <c r="B14" t="s">
        <v>23</v>
      </c>
      <c r="C14" t="s">
        <v>24</v>
      </c>
      <c r="D14" t="s">
        <v>8</v>
      </c>
      <c r="E14" t="s">
        <v>9</v>
      </c>
      <c r="F14" t="s">
        <v>10</v>
      </c>
      <c r="G14">
        <v>2</v>
      </c>
      <c r="H14" t="s">
        <v>201</v>
      </c>
      <c r="I14" s="10" t="s">
        <v>216</v>
      </c>
      <c r="J14" s="9" t="s">
        <v>217</v>
      </c>
      <c r="K14" t="s">
        <v>270</v>
      </c>
    </row>
    <row r="15" spans="1:11" ht="17">
      <c r="A15" t="s">
        <v>215</v>
      </c>
      <c r="B15" t="s">
        <v>215</v>
      </c>
      <c r="C15" t="s">
        <v>27</v>
      </c>
      <c r="D15" t="s">
        <v>28</v>
      </c>
      <c r="E15" t="s">
        <v>9</v>
      </c>
      <c r="F15" t="s">
        <v>10</v>
      </c>
      <c r="G15">
        <v>1</v>
      </c>
      <c r="H15" t="s">
        <v>201</v>
      </c>
      <c r="I15" s="15" t="s">
        <v>467</v>
      </c>
      <c r="J15" s="16" t="s">
        <v>468</v>
      </c>
      <c r="K15" t="s">
        <v>270</v>
      </c>
    </row>
    <row r="16" spans="1:11" ht="17">
      <c r="A16" t="s">
        <v>29</v>
      </c>
      <c r="B16" t="s">
        <v>29</v>
      </c>
      <c r="C16" t="s">
        <v>27</v>
      </c>
      <c r="D16" t="s">
        <v>28</v>
      </c>
      <c r="E16" t="s">
        <v>9</v>
      </c>
      <c r="F16" t="s">
        <v>10</v>
      </c>
      <c r="G16">
        <v>1</v>
      </c>
      <c r="H16" t="s">
        <v>202</v>
      </c>
      <c r="I16" s="15" t="s">
        <v>467</v>
      </c>
      <c r="J16" s="16" t="s">
        <v>468</v>
      </c>
      <c r="K16" t="s">
        <v>270</v>
      </c>
    </row>
    <row r="17" spans="1:11" ht="17">
      <c r="A17" t="s">
        <v>30</v>
      </c>
      <c r="B17" t="s">
        <v>30</v>
      </c>
      <c r="C17" t="s">
        <v>7</v>
      </c>
      <c r="D17" t="s">
        <v>28</v>
      </c>
      <c r="E17" t="s">
        <v>9</v>
      </c>
      <c r="F17" t="s">
        <v>10</v>
      </c>
      <c r="G17">
        <v>1</v>
      </c>
      <c r="H17" t="s">
        <v>201</v>
      </c>
      <c r="I17" s="15" t="s">
        <v>264</v>
      </c>
      <c r="J17" s="17" t="s">
        <v>265</v>
      </c>
      <c r="K17" t="s">
        <v>270</v>
      </c>
    </row>
    <row r="18" spans="1:11" ht="17">
      <c r="A18" t="s">
        <v>31</v>
      </c>
      <c r="B18" t="s">
        <v>31</v>
      </c>
      <c r="C18" t="s">
        <v>7</v>
      </c>
      <c r="D18" t="s">
        <v>28</v>
      </c>
      <c r="E18" t="s">
        <v>9</v>
      </c>
      <c r="F18" t="s">
        <v>10</v>
      </c>
      <c r="G18">
        <v>1</v>
      </c>
      <c r="H18" t="s">
        <v>202</v>
      </c>
      <c r="I18" s="15" t="s">
        <v>264</v>
      </c>
      <c r="J18" s="17" t="s">
        <v>265</v>
      </c>
      <c r="K18" t="s">
        <v>270</v>
      </c>
    </row>
    <row r="19" spans="1:11">
      <c r="A19" t="s">
        <v>32</v>
      </c>
      <c r="B19" t="s">
        <v>32</v>
      </c>
      <c r="C19" t="s">
        <v>21</v>
      </c>
      <c r="D19" t="s">
        <v>28</v>
      </c>
      <c r="E19" t="s">
        <v>9</v>
      </c>
      <c r="F19" t="s">
        <v>10</v>
      </c>
      <c r="G19">
        <v>1</v>
      </c>
      <c r="H19" t="s">
        <v>201</v>
      </c>
      <c r="I19" s="9" t="s">
        <v>205</v>
      </c>
      <c r="J19" s="9">
        <v>885012206089</v>
      </c>
      <c r="K19" t="s">
        <v>270</v>
      </c>
    </row>
    <row r="20" spans="1:11">
      <c r="A20" t="s">
        <v>33</v>
      </c>
      <c r="B20" t="s">
        <v>33</v>
      </c>
      <c r="C20" t="s">
        <v>21</v>
      </c>
      <c r="D20" t="s">
        <v>8</v>
      </c>
      <c r="E20" t="s">
        <v>9</v>
      </c>
      <c r="F20" t="s">
        <v>10</v>
      </c>
      <c r="G20">
        <v>1</v>
      </c>
      <c r="H20" t="s">
        <v>202</v>
      </c>
      <c r="I20" s="9" t="s">
        <v>205</v>
      </c>
      <c r="J20" s="9">
        <v>885012206089</v>
      </c>
      <c r="K20" t="s">
        <v>270</v>
      </c>
    </row>
    <row r="21" spans="1:11" ht="17">
      <c r="A21" t="s">
        <v>34</v>
      </c>
      <c r="B21" t="s">
        <v>34</v>
      </c>
      <c r="C21" t="s">
        <v>7</v>
      </c>
      <c r="D21" t="s">
        <v>28</v>
      </c>
      <c r="E21" t="s">
        <v>9</v>
      </c>
      <c r="F21" t="s">
        <v>10</v>
      </c>
      <c r="G21">
        <v>1</v>
      </c>
      <c r="H21" t="s">
        <v>201</v>
      </c>
      <c r="I21" s="15" t="s">
        <v>264</v>
      </c>
      <c r="J21" s="17" t="s">
        <v>265</v>
      </c>
      <c r="K21" t="s">
        <v>270</v>
      </c>
    </row>
    <row r="22" spans="1:11" ht="17">
      <c r="A22" t="s">
        <v>35</v>
      </c>
      <c r="B22" t="s">
        <v>35</v>
      </c>
      <c r="C22" t="s">
        <v>7</v>
      </c>
      <c r="D22" t="s">
        <v>28</v>
      </c>
      <c r="E22" t="s">
        <v>9</v>
      </c>
      <c r="F22" t="s">
        <v>10</v>
      </c>
      <c r="G22">
        <v>1</v>
      </c>
      <c r="H22" t="s">
        <v>202</v>
      </c>
      <c r="I22" s="15" t="s">
        <v>264</v>
      </c>
      <c r="J22" s="17" t="s">
        <v>265</v>
      </c>
      <c r="K22" t="s">
        <v>270</v>
      </c>
    </row>
    <row r="23" spans="1:11" ht="16">
      <c r="A23" t="s">
        <v>36</v>
      </c>
      <c r="B23" t="s">
        <v>36</v>
      </c>
      <c r="C23" t="s">
        <v>24</v>
      </c>
      <c r="D23" t="s">
        <v>28</v>
      </c>
      <c r="E23" t="s">
        <v>9</v>
      </c>
      <c r="F23" t="s">
        <v>10</v>
      </c>
      <c r="G23">
        <v>1</v>
      </c>
      <c r="H23" t="s">
        <v>201</v>
      </c>
      <c r="I23" s="9" t="s">
        <v>211</v>
      </c>
      <c r="J23" s="6" t="s">
        <v>219</v>
      </c>
      <c r="K23" t="s">
        <v>270</v>
      </c>
    </row>
    <row r="24" spans="1:11" ht="16">
      <c r="A24" t="s">
        <v>37</v>
      </c>
      <c r="B24" t="s">
        <v>37</v>
      </c>
      <c r="C24" t="s">
        <v>24</v>
      </c>
      <c r="D24" t="s">
        <v>28</v>
      </c>
      <c r="E24" t="s">
        <v>9</v>
      </c>
      <c r="F24" t="s">
        <v>10</v>
      </c>
      <c r="G24">
        <v>1</v>
      </c>
      <c r="H24" t="s">
        <v>202</v>
      </c>
      <c r="I24" s="9" t="s">
        <v>211</v>
      </c>
      <c r="J24" s="6" t="s">
        <v>219</v>
      </c>
      <c r="K24" t="s">
        <v>270</v>
      </c>
    </row>
    <row r="25" spans="1:11">
      <c r="A25" t="s">
        <v>38</v>
      </c>
      <c r="B25" t="s">
        <v>38</v>
      </c>
      <c r="C25" t="s">
        <v>39</v>
      </c>
      <c r="D25" t="s">
        <v>8</v>
      </c>
      <c r="E25" t="s">
        <v>9</v>
      </c>
      <c r="F25" t="s">
        <v>10</v>
      </c>
      <c r="G25">
        <v>1</v>
      </c>
      <c r="H25" t="s">
        <v>201</v>
      </c>
      <c r="I25" s="9" t="s">
        <v>209</v>
      </c>
      <c r="J25" s="9" t="s">
        <v>210</v>
      </c>
      <c r="K25" t="s">
        <v>270</v>
      </c>
    </row>
    <row r="26" spans="1:11">
      <c r="A26" t="s">
        <v>40</v>
      </c>
      <c r="B26" t="s">
        <v>40</v>
      </c>
      <c r="C26" t="s">
        <v>39</v>
      </c>
      <c r="D26" t="s">
        <v>28</v>
      </c>
      <c r="E26" t="s">
        <v>9</v>
      </c>
      <c r="F26" t="s">
        <v>10</v>
      </c>
      <c r="G26">
        <v>1</v>
      </c>
      <c r="H26" t="s">
        <v>202</v>
      </c>
      <c r="I26" s="9" t="s">
        <v>209</v>
      </c>
      <c r="J26" s="9" t="s">
        <v>210</v>
      </c>
      <c r="K26" t="s">
        <v>270</v>
      </c>
    </row>
    <row r="27" spans="1:11" ht="17">
      <c r="A27" t="s">
        <v>41</v>
      </c>
      <c r="B27" t="s">
        <v>41</v>
      </c>
      <c r="C27" t="s">
        <v>42</v>
      </c>
      <c r="D27" t="s">
        <v>43</v>
      </c>
      <c r="E27" t="s">
        <v>44</v>
      </c>
      <c r="F27" t="s">
        <v>10</v>
      </c>
      <c r="G27">
        <v>1</v>
      </c>
      <c r="H27" t="s">
        <v>202</v>
      </c>
      <c r="I27" s="3" t="s">
        <v>273</v>
      </c>
      <c r="J27" s="7">
        <v>860020272007</v>
      </c>
      <c r="K27" t="s">
        <v>270</v>
      </c>
    </row>
    <row r="28" spans="1:11" ht="17">
      <c r="A28" t="s">
        <v>45</v>
      </c>
      <c r="B28" t="s">
        <v>45</v>
      </c>
      <c r="C28" t="s">
        <v>42</v>
      </c>
      <c r="D28" t="s">
        <v>43</v>
      </c>
      <c r="E28" t="s">
        <v>44</v>
      </c>
      <c r="F28" t="s">
        <v>10</v>
      </c>
      <c r="G28">
        <v>1</v>
      </c>
      <c r="H28" t="s">
        <v>202</v>
      </c>
      <c r="I28" s="3" t="s">
        <v>273</v>
      </c>
      <c r="J28" s="7">
        <v>860020272007</v>
      </c>
      <c r="K28" t="s">
        <v>270</v>
      </c>
    </row>
    <row r="29" spans="1:11" ht="17">
      <c r="A29" t="s">
        <v>46</v>
      </c>
      <c r="B29" t="s">
        <v>46</v>
      </c>
      <c r="C29" t="s">
        <v>42</v>
      </c>
      <c r="D29" t="s">
        <v>43</v>
      </c>
      <c r="E29" t="s">
        <v>44</v>
      </c>
      <c r="F29" t="s">
        <v>10</v>
      </c>
      <c r="G29">
        <v>1</v>
      </c>
      <c r="H29" t="s">
        <v>202</v>
      </c>
      <c r="I29" s="3" t="s">
        <v>273</v>
      </c>
      <c r="J29" s="7">
        <v>860020272007</v>
      </c>
      <c r="K29" t="s">
        <v>270</v>
      </c>
    </row>
    <row r="30" spans="1:11">
      <c r="A30" t="s">
        <v>47</v>
      </c>
      <c r="B30" t="s">
        <v>47</v>
      </c>
      <c r="C30" t="s">
        <v>21</v>
      </c>
      <c r="D30" t="s">
        <v>8</v>
      </c>
      <c r="E30" t="s">
        <v>9</v>
      </c>
      <c r="F30" t="s">
        <v>10</v>
      </c>
      <c r="G30">
        <v>1</v>
      </c>
      <c r="H30" t="s">
        <v>201</v>
      </c>
      <c r="I30" s="10" t="s">
        <v>205</v>
      </c>
      <c r="J30" s="9">
        <v>885012206089</v>
      </c>
      <c r="K30" s="10" t="s">
        <v>270</v>
      </c>
    </row>
    <row r="31" spans="1:11">
      <c r="A31" t="s">
        <v>48</v>
      </c>
      <c r="B31" t="s">
        <v>48</v>
      </c>
      <c r="C31" t="s">
        <v>21</v>
      </c>
      <c r="D31" t="s">
        <v>28</v>
      </c>
      <c r="E31" t="s">
        <v>9</v>
      </c>
      <c r="F31" t="s">
        <v>10</v>
      </c>
      <c r="G31">
        <v>1</v>
      </c>
      <c r="H31" t="s">
        <v>202</v>
      </c>
      <c r="I31" s="10" t="s">
        <v>205</v>
      </c>
      <c r="J31" s="9">
        <v>885012206089</v>
      </c>
      <c r="K31" s="10" t="s">
        <v>270</v>
      </c>
    </row>
    <row r="32" spans="1:11">
      <c r="A32" t="s">
        <v>204</v>
      </c>
      <c r="B32" t="s">
        <v>204</v>
      </c>
      <c r="C32" t="s">
        <v>172</v>
      </c>
      <c r="D32" t="s">
        <v>172</v>
      </c>
      <c r="E32" t="s">
        <v>173</v>
      </c>
      <c r="F32" t="s">
        <v>174</v>
      </c>
      <c r="G32">
        <v>1</v>
      </c>
      <c r="H32" t="s">
        <v>202</v>
      </c>
      <c r="K32" s="8"/>
    </row>
    <row r="33" spans="1:12">
      <c r="A33" t="s">
        <v>49</v>
      </c>
      <c r="B33" t="s">
        <v>49</v>
      </c>
      <c r="C33" t="s">
        <v>50</v>
      </c>
      <c r="D33" t="s">
        <v>51</v>
      </c>
      <c r="E33" t="s">
        <v>52</v>
      </c>
      <c r="F33" t="s">
        <v>53</v>
      </c>
      <c r="G33">
        <v>2</v>
      </c>
      <c r="H33" t="s">
        <v>201</v>
      </c>
      <c r="I33" s="10" t="s">
        <v>207</v>
      </c>
      <c r="J33" s="9" t="s">
        <v>208</v>
      </c>
      <c r="K33" s="10" t="s">
        <v>270</v>
      </c>
    </row>
    <row r="34" spans="1:12">
      <c r="A34" t="s">
        <v>54</v>
      </c>
      <c r="B34" t="s">
        <v>54</v>
      </c>
      <c r="C34" t="s">
        <v>55</v>
      </c>
      <c r="D34" t="s">
        <v>8</v>
      </c>
      <c r="E34" t="s">
        <v>9</v>
      </c>
      <c r="F34" t="s">
        <v>10</v>
      </c>
      <c r="G34">
        <v>1</v>
      </c>
      <c r="H34" t="s">
        <v>201</v>
      </c>
      <c r="I34" s="11" t="s">
        <v>212</v>
      </c>
      <c r="J34" s="11" t="s">
        <v>214</v>
      </c>
      <c r="K34" s="10" t="s">
        <v>270</v>
      </c>
    </row>
    <row r="35" spans="1:12">
      <c r="A35" t="s">
        <v>56</v>
      </c>
      <c r="B35" t="s">
        <v>56</v>
      </c>
      <c r="C35" t="s">
        <v>55</v>
      </c>
      <c r="D35" t="s">
        <v>28</v>
      </c>
      <c r="E35" t="s">
        <v>9</v>
      </c>
      <c r="F35" t="s">
        <v>10</v>
      </c>
      <c r="G35">
        <v>1</v>
      </c>
      <c r="H35" t="s">
        <v>202</v>
      </c>
      <c r="I35" s="11" t="s">
        <v>212</v>
      </c>
      <c r="J35" s="11" t="s">
        <v>214</v>
      </c>
      <c r="K35" s="10" t="s">
        <v>270</v>
      </c>
    </row>
    <row r="36" spans="1:12">
      <c r="A36" t="s">
        <v>57</v>
      </c>
      <c r="B36" t="s">
        <v>57</v>
      </c>
      <c r="C36" t="s">
        <v>58</v>
      </c>
      <c r="D36" t="s">
        <v>28</v>
      </c>
      <c r="E36" t="s">
        <v>9</v>
      </c>
      <c r="F36" t="s">
        <v>10</v>
      </c>
      <c r="G36">
        <v>1</v>
      </c>
      <c r="H36" t="s">
        <v>201</v>
      </c>
      <c r="I36" t="s">
        <v>268</v>
      </c>
      <c r="J36" s="5" t="s">
        <v>269</v>
      </c>
      <c r="K36" s="10" t="s">
        <v>270</v>
      </c>
    </row>
    <row r="37" spans="1:12">
      <c r="A37" t="s">
        <v>59</v>
      </c>
      <c r="B37" t="s">
        <v>59</v>
      </c>
      <c r="C37" t="s">
        <v>58</v>
      </c>
      <c r="D37" t="s">
        <v>28</v>
      </c>
      <c r="E37" t="s">
        <v>9</v>
      </c>
      <c r="F37" t="s">
        <v>10</v>
      </c>
      <c r="G37">
        <v>1</v>
      </c>
      <c r="H37" t="s">
        <v>202</v>
      </c>
      <c r="I37" s="1" t="s">
        <v>268</v>
      </c>
      <c r="J37" s="18" t="s">
        <v>269</v>
      </c>
      <c r="K37" s="10" t="s">
        <v>270</v>
      </c>
    </row>
    <row r="38" spans="1:12" ht="17">
      <c r="A38" t="s">
        <v>60</v>
      </c>
      <c r="B38" t="s">
        <v>60</v>
      </c>
      <c r="C38" t="s">
        <v>61</v>
      </c>
      <c r="D38" t="s">
        <v>62</v>
      </c>
      <c r="E38" t="s">
        <v>63</v>
      </c>
      <c r="F38" t="s">
        <v>10</v>
      </c>
      <c r="G38">
        <v>1</v>
      </c>
      <c r="H38" t="s">
        <v>201</v>
      </c>
      <c r="I38" s="3" t="s">
        <v>271</v>
      </c>
      <c r="J38" s="7" t="s">
        <v>272</v>
      </c>
      <c r="K38" s="10" t="s">
        <v>270</v>
      </c>
    </row>
    <row r="39" spans="1:12" ht="17">
      <c r="A39" t="s">
        <v>64</v>
      </c>
      <c r="B39" t="s">
        <v>64</v>
      </c>
      <c r="C39" t="s">
        <v>61</v>
      </c>
      <c r="D39" t="s">
        <v>62</v>
      </c>
      <c r="E39" t="s">
        <v>63</v>
      </c>
      <c r="F39" t="s">
        <v>10</v>
      </c>
      <c r="G39">
        <v>1</v>
      </c>
      <c r="H39" t="s">
        <v>202</v>
      </c>
      <c r="I39" s="3" t="s">
        <v>271</v>
      </c>
      <c r="J39" s="7" t="s">
        <v>272</v>
      </c>
      <c r="K39" s="10" t="s">
        <v>270</v>
      </c>
    </row>
    <row r="40" spans="1:12" ht="17">
      <c r="A40" t="s">
        <v>65</v>
      </c>
      <c r="B40" t="s">
        <v>65</v>
      </c>
      <c r="C40" t="s">
        <v>7</v>
      </c>
      <c r="D40" t="s">
        <v>66</v>
      </c>
      <c r="E40" t="s">
        <v>9</v>
      </c>
      <c r="F40" t="s">
        <v>10</v>
      </c>
      <c r="G40">
        <v>1</v>
      </c>
      <c r="H40" t="s">
        <v>201</v>
      </c>
      <c r="I40" s="15" t="s">
        <v>264</v>
      </c>
      <c r="J40" s="17" t="s">
        <v>265</v>
      </c>
      <c r="K40" s="10" t="s">
        <v>270</v>
      </c>
      <c r="L40" s="3"/>
    </row>
    <row r="41" spans="1:12" ht="17">
      <c r="A41" t="s">
        <v>67</v>
      </c>
      <c r="B41" t="s">
        <v>67</v>
      </c>
      <c r="C41" t="s">
        <v>7</v>
      </c>
      <c r="D41" t="s">
        <v>28</v>
      </c>
      <c r="E41" t="s">
        <v>9</v>
      </c>
      <c r="F41" t="s">
        <v>10</v>
      </c>
      <c r="G41">
        <v>1</v>
      </c>
      <c r="H41" t="s">
        <v>202</v>
      </c>
      <c r="I41" s="15" t="s">
        <v>264</v>
      </c>
      <c r="J41" s="17" t="s">
        <v>265</v>
      </c>
      <c r="K41" s="10" t="s">
        <v>270</v>
      </c>
    </row>
    <row r="42" spans="1:12">
      <c r="A42" t="s">
        <v>68</v>
      </c>
      <c r="B42" t="s">
        <v>68</v>
      </c>
      <c r="C42" t="s">
        <v>69</v>
      </c>
      <c r="D42" t="s">
        <v>70</v>
      </c>
      <c r="E42" t="s">
        <v>71</v>
      </c>
      <c r="F42" t="s">
        <v>72</v>
      </c>
      <c r="G42">
        <v>2</v>
      </c>
      <c r="H42" t="s">
        <v>201</v>
      </c>
      <c r="I42" s="10" t="s">
        <v>218</v>
      </c>
      <c r="J42" s="9" t="s">
        <v>69</v>
      </c>
      <c r="K42" s="10" t="s">
        <v>270</v>
      </c>
    </row>
    <row r="43" spans="1:12">
      <c r="B43" t="s">
        <v>354</v>
      </c>
      <c r="I43" s="10"/>
      <c r="K43" s="10"/>
    </row>
    <row r="44" spans="1:12">
      <c r="B44" t="s">
        <v>360</v>
      </c>
      <c r="I44" s="10"/>
      <c r="K44" s="10"/>
    </row>
    <row r="45" spans="1:12">
      <c r="B45" t="s">
        <v>363</v>
      </c>
      <c r="I45" s="10"/>
      <c r="K45" s="10"/>
    </row>
    <row r="46" spans="1:12">
      <c r="A46" t="s">
        <v>75</v>
      </c>
      <c r="B46" t="s">
        <v>75</v>
      </c>
      <c r="C46" t="s">
        <v>76</v>
      </c>
      <c r="D46" t="s">
        <v>77</v>
      </c>
      <c r="E46" t="s">
        <v>78</v>
      </c>
      <c r="F46" t="s">
        <v>79</v>
      </c>
      <c r="G46">
        <v>2</v>
      </c>
      <c r="H46" t="s">
        <v>202</v>
      </c>
    </row>
    <row r="47" spans="1:12">
      <c r="A47" t="s">
        <v>80</v>
      </c>
      <c r="B47" t="s">
        <v>80</v>
      </c>
      <c r="C47" t="s">
        <v>81</v>
      </c>
      <c r="D47" t="s">
        <v>82</v>
      </c>
      <c r="E47" t="s">
        <v>83</v>
      </c>
      <c r="F47" t="s">
        <v>79</v>
      </c>
      <c r="G47">
        <v>2</v>
      </c>
      <c r="H47" t="s">
        <v>202</v>
      </c>
    </row>
    <row r="48" spans="1:12">
      <c r="A48" t="s">
        <v>84</v>
      </c>
      <c r="B48" t="s">
        <v>84</v>
      </c>
      <c r="C48" t="s">
        <v>85</v>
      </c>
      <c r="D48" t="s">
        <v>86</v>
      </c>
      <c r="E48" t="s">
        <v>87</v>
      </c>
      <c r="F48" t="s">
        <v>79</v>
      </c>
      <c r="G48">
        <v>2</v>
      </c>
      <c r="H48" t="s">
        <v>202</v>
      </c>
    </row>
    <row r="49" spans="1:12">
      <c r="A49" t="s">
        <v>88</v>
      </c>
      <c r="B49" t="s">
        <v>88</v>
      </c>
      <c r="C49" t="s">
        <v>85</v>
      </c>
      <c r="D49" t="s">
        <v>86</v>
      </c>
      <c r="E49" t="s">
        <v>87</v>
      </c>
      <c r="F49" t="s">
        <v>79</v>
      </c>
      <c r="G49">
        <v>2</v>
      </c>
      <c r="H49" t="s">
        <v>202</v>
      </c>
    </row>
    <row r="50" spans="1:12" ht="17">
      <c r="A50" t="s">
        <v>93</v>
      </c>
      <c r="B50" t="s">
        <v>93</v>
      </c>
      <c r="C50" t="s">
        <v>94</v>
      </c>
      <c r="D50" t="s">
        <v>95</v>
      </c>
      <c r="E50" t="s">
        <v>96</v>
      </c>
      <c r="F50" t="s">
        <v>79</v>
      </c>
      <c r="G50">
        <v>2</v>
      </c>
      <c r="H50" t="s">
        <v>202</v>
      </c>
      <c r="I50" s="3" t="s">
        <v>263</v>
      </c>
      <c r="J50" s="7">
        <v>62201021121</v>
      </c>
      <c r="K50" t="s">
        <v>270</v>
      </c>
    </row>
    <row r="51" spans="1:12">
      <c r="A51" t="s">
        <v>89</v>
      </c>
      <c r="B51" t="s">
        <v>89</v>
      </c>
      <c r="C51" t="s">
        <v>90</v>
      </c>
      <c r="D51" t="s">
        <v>91</v>
      </c>
      <c r="E51" t="s">
        <v>92</v>
      </c>
      <c r="F51" t="s">
        <v>79</v>
      </c>
      <c r="G51">
        <v>2</v>
      </c>
      <c r="H51" t="s">
        <v>202</v>
      </c>
    </row>
    <row r="52" spans="1:12" ht="17">
      <c r="A52" t="s">
        <v>103</v>
      </c>
      <c r="B52" t="s">
        <v>103</v>
      </c>
      <c r="C52" t="s">
        <v>98</v>
      </c>
      <c r="D52" t="s">
        <v>99</v>
      </c>
      <c r="E52" t="s">
        <v>100</v>
      </c>
      <c r="F52" t="s">
        <v>101</v>
      </c>
      <c r="G52">
        <v>1</v>
      </c>
      <c r="H52" t="s">
        <v>202</v>
      </c>
      <c r="I52" s="3" t="s">
        <v>440</v>
      </c>
      <c r="J52" s="4" t="s">
        <v>441</v>
      </c>
      <c r="K52" t="s">
        <v>270</v>
      </c>
      <c r="L52" s="3"/>
    </row>
    <row r="53" spans="1:12" ht="17">
      <c r="A53" t="s">
        <v>97</v>
      </c>
      <c r="B53" t="s">
        <v>97</v>
      </c>
      <c r="C53" t="s">
        <v>98</v>
      </c>
      <c r="D53" t="s">
        <v>99</v>
      </c>
      <c r="E53" t="s">
        <v>100</v>
      </c>
      <c r="F53" t="s">
        <v>101</v>
      </c>
      <c r="G53">
        <v>1</v>
      </c>
      <c r="H53" t="s">
        <v>202</v>
      </c>
      <c r="I53" s="3" t="s">
        <v>440</v>
      </c>
      <c r="J53" s="4" t="s">
        <v>441</v>
      </c>
      <c r="K53" t="s">
        <v>270</v>
      </c>
    </row>
    <row r="54" spans="1:12" ht="17">
      <c r="A54" t="s">
        <v>102</v>
      </c>
      <c r="B54" t="s">
        <v>102</v>
      </c>
      <c r="C54" t="s">
        <v>98</v>
      </c>
      <c r="D54" t="s">
        <v>99</v>
      </c>
      <c r="E54" t="s">
        <v>100</v>
      </c>
      <c r="F54" t="s">
        <v>101</v>
      </c>
      <c r="G54">
        <v>1</v>
      </c>
      <c r="H54" t="s">
        <v>202</v>
      </c>
      <c r="I54" s="3" t="s">
        <v>440</v>
      </c>
      <c r="J54" s="4" t="s">
        <v>441</v>
      </c>
      <c r="K54" t="s">
        <v>270</v>
      </c>
    </row>
    <row r="55" spans="1:12">
      <c r="A55" t="s">
        <v>104</v>
      </c>
      <c r="B55" t="s">
        <v>104</v>
      </c>
      <c r="C55" t="s">
        <v>105</v>
      </c>
      <c r="D55" t="s">
        <v>106</v>
      </c>
      <c r="E55" t="s">
        <v>107</v>
      </c>
      <c r="F55" t="s">
        <v>10</v>
      </c>
      <c r="G55">
        <v>1</v>
      </c>
      <c r="H55" t="s">
        <v>201</v>
      </c>
      <c r="I55" t="s">
        <v>254</v>
      </c>
      <c r="J55" s="5" t="s">
        <v>255</v>
      </c>
      <c r="K55" t="s">
        <v>270</v>
      </c>
    </row>
    <row r="56" spans="1:12">
      <c r="A56" t="s">
        <v>108</v>
      </c>
      <c r="B56" t="s">
        <v>108</v>
      </c>
      <c r="C56" t="s">
        <v>109</v>
      </c>
      <c r="D56" t="s">
        <v>110</v>
      </c>
      <c r="E56">
        <v>805</v>
      </c>
      <c r="F56" t="s">
        <v>111</v>
      </c>
      <c r="G56">
        <v>2</v>
      </c>
      <c r="H56" t="s">
        <v>201</v>
      </c>
      <c r="I56" t="s">
        <v>224</v>
      </c>
      <c r="J56" s="5" t="s">
        <v>109</v>
      </c>
      <c r="K56" t="s">
        <v>270</v>
      </c>
    </row>
    <row r="57" spans="1:12">
      <c r="A57" t="s">
        <v>112</v>
      </c>
      <c r="B57" t="s">
        <v>112</v>
      </c>
      <c r="C57" t="s">
        <v>109</v>
      </c>
      <c r="D57" t="s">
        <v>110</v>
      </c>
      <c r="E57">
        <v>805</v>
      </c>
      <c r="F57" t="s">
        <v>111</v>
      </c>
      <c r="G57">
        <v>1</v>
      </c>
      <c r="H57" t="s">
        <v>201</v>
      </c>
      <c r="I57" t="s">
        <v>224</v>
      </c>
      <c r="J57" s="5" t="s">
        <v>109</v>
      </c>
      <c r="K57" t="s">
        <v>270</v>
      </c>
    </row>
    <row r="58" spans="1:12">
      <c r="A58" t="s">
        <v>113</v>
      </c>
      <c r="B58" t="s">
        <v>113</v>
      </c>
      <c r="C58" t="s">
        <v>114</v>
      </c>
      <c r="D58" t="s">
        <v>115</v>
      </c>
      <c r="E58" t="s">
        <v>116</v>
      </c>
      <c r="F58" t="s">
        <v>117</v>
      </c>
      <c r="G58">
        <v>2</v>
      </c>
      <c r="H58" t="s">
        <v>201</v>
      </c>
      <c r="I58" t="s">
        <v>225</v>
      </c>
      <c r="J58" s="5" t="s">
        <v>226</v>
      </c>
      <c r="K58" t="s">
        <v>270</v>
      </c>
    </row>
    <row r="59" spans="1:12">
      <c r="A59" t="s">
        <v>118</v>
      </c>
      <c r="B59" t="s">
        <v>118</v>
      </c>
      <c r="C59" t="s">
        <v>119</v>
      </c>
      <c r="D59" t="s">
        <v>120</v>
      </c>
      <c r="E59" t="s">
        <v>121</v>
      </c>
      <c r="F59" t="s">
        <v>122</v>
      </c>
      <c r="G59">
        <v>2</v>
      </c>
      <c r="H59" t="s">
        <v>201</v>
      </c>
      <c r="I59" t="s">
        <v>222</v>
      </c>
      <c r="J59" s="5" t="s">
        <v>223</v>
      </c>
      <c r="K59" t="s">
        <v>270</v>
      </c>
    </row>
    <row r="60" spans="1:12" ht="16">
      <c r="A60" t="s">
        <v>123</v>
      </c>
      <c r="B60" t="s">
        <v>123</v>
      </c>
      <c r="C60" t="s">
        <v>124</v>
      </c>
      <c r="D60" t="s">
        <v>124</v>
      </c>
      <c r="E60" t="s">
        <v>125</v>
      </c>
      <c r="F60" t="s">
        <v>126</v>
      </c>
      <c r="G60">
        <v>1</v>
      </c>
      <c r="H60" t="s">
        <v>201</v>
      </c>
      <c r="I60" t="s">
        <v>227</v>
      </c>
      <c r="J60" s="5" t="s">
        <v>228</v>
      </c>
      <c r="K60" t="s">
        <v>270</v>
      </c>
      <c r="L60" s="3"/>
    </row>
    <row r="61" spans="1:12">
      <c r="A61" t="s">
        <v>127</v>
      </c>
      <c r="B61" t="s">
        <v>127</v>
      </c>
      <c r="C61" t="s">
        <v>128</v>
      </c>
      <c r="D61" t="s">
        <v>128</v>
      </c>
      <c r="E61" t="s">
        <v>129</v>
      </c>
      <c r="F61" t="s">
        <v>130</v>
      </c>
      <c r="G61">
        <v>1</v>
      </c>
      <c r="H61" t="s">
        <v>201</v>
      </c>
      <c r="I61" t="s">
        <v>229</v>
      </c>
      <c r="J61" t="s">
        <v>230</v>
      </c>
      <c r="K61" t="s">
        <v>270</v>
      </c>
    </row>
    <row r="62" spans="1:12" ht="17">
      <c r="A62" t="s">
        <v>131</v>
      </c>
      <c r="B62" t="s">
        <v>131</v>
      </c>
      <c r="C62">
        <v>100</v>
      </c>
      <c r="D62" t="s">
        <v>66</v>
      </c>
      <c r="E62" t="s">
        <v>9</v>
      </c>
      <c r="F62" t="s">
        <v>10</v>
      </c>
      <c r="G62">
        <v>2</v>
      </c>
      <c r="H62" t="s">
        <v>201</v>
      </c>
      <c r="I62" s="3" t="s">
        <v>252</v>
      </c>
      <c r="J62" s="7" t="s">
        <v>253</v>
      </c>
      <c r="K62" t="s">
        <v>270</v>
      </c>
    </row>
    <row r="63" spans="1:12">
      <c r="A63" t="s">
        <v>132</v>
      </c>
      <c r="B63" t="s">
        <v>132</v>
      </c>
      <c r="C63">
        <v>330</v>
      </c>
      <c r="D63" t="s">
        <v>66</v>
      </c>
      <c r="E63" t="s">
        <v>9</v>
      </c>
      <c r="F63" t="s">
        <v>10</v>
      </c>
      <c r="G63">
        <v>2</v>
      </c>
      <c r="H63" t="s">
        <v>201</v>
      </c>
      <c r="I63" t="s">
        <v>235</v>
      </c>
      <c r="J63" s="5" t="s">
        <v>236</v>
      </c>
      <c r="K63" t="s">
        <v>270</v>
      </c>
    </row>
    <row r="64" spans="1:12">
      <c r="A64" t="s">
        <v>133</v>
      </c>
      <c r="B64" t="s">
        <v>133</v>
      </c>
      <c r="C64" t="s">
        <v>134</v>
      </c>
      <c r="D64" t="s">
        <v>135</v>
      </c>
      <c r="E64" t="s">
        <v>136</v>
      </c>
      <c r="F64" t="s">
        <v>137</v>
      </c>
      <c r="G64">
        <v>1</v>
      </c>
      <c r="H64" t="s">
        <v>201</v>
      </c>
      <c r="I64" t="s">
        <v>233</v>
      </c>
      <c r="J64" s="5" t="s">
        <v>234</v>
      </c>
      <c r="K64" t="s">
        <v>270</v>
      </c>
    </row>
    <row r="65" spans="1:14">
      <c r="A65" t="s">
        <v>138</v>
      </c>
      <c r="B65" t="s">
        <v>138</v>
      </c>
      <c r="C65" t="s">
        <v>134</v>
      </c>
      <c r="D65" t="s">
        <v>66</v>
      </c>
      <c r="E65" t="s">
        <v>9</v>
      </c>
      <c r="F65" t="s">
        <v>10</v>
      </c>
      <c r="G65">
        <v>2</v>
      </c>
      <c r="H65" t="s">
        <v>201</v>
      </c>
      <c r="I65" t="s">
        <v>233</v>
      </c>
      <c r="J65" s="5" t="s">
        <v>234</v>
      </c>
      <c r="K65" t="s">
        <v>270</v>
      </c>
    </row>
    <row r="66" spans="1:14" ht="17">
      <c r="A66" t="s">
        <v>139</v>
      </c>
      <c r="B66" t="s">
        <v>139</v>
      </c>
      <c r="C66">
        <v>22</v>
      </c>
      <c r="D66" t="s">
        <v>15</v>
      </c>
      <c r="E66" t="s">
        <v>16</v>
      </c>
      <c r="F66" t="s">
        <v>10</v>
      </c>
      <c r="G66">
        <v>1</v>
      </c>
      <c r="H66" t="s">
        <v>201</v>
      </c>
      <c r="I66" s="3" t="s">
        <v>250</v>
      </c>
      <c r="J66" s="7" t="s">
        <v>251</v>
      </c>
      <c r="K66" t="s">
        <v>270</v>
      </c>
    </row>
    <row r="67" spans="1:14" ht="17">
      <c r="A67" t="s">
        <v>140</v>
      </c>
      <c r="B67" t="s">
        <v>140</v>
      </c>
      <c r="C67">
        <v>22</v>
      </c>
      <c r="D67" t="s">
        <v>141</v>
      </c>
      <c r="E67" t="s">
        <v>142</v>
      </c>
      <c r="F67" t="s">
        <v>10</v>
      </c>
      <c r="G67">
        <v>1</v>
      </c>
      <c r="H67" t="s">
        <v>202</v>
      </c>
      <c r="I67" s="3" t="s">
        <v>250</v>
      </c>
      <c r="J67" s="7" t="s">
        <v>251</v>
      </c>
      <c r="K67" t="s">
        <v>270</v>
      </c>
    </row>
    <row r="68" spans="1:14">
      <c r="A68" t="s">
        <v>143</v>
      </c>
      <c r="B68" t="s">
        <v>143</v>
      </c>
      <c r="C68" t="s">
        <v>144</v>
      </c>
      <c r="D68" t="s">
        <v>145</v>
      </c>
      <c r="E68" t="s">
        <v>146</v>
      </c>
      <c r="F68" t="s">
        <v>147</v>
      </c>
      <c r="G68">
        <v>2</v>
      </c>
      <c r="H68" s="1" t="s">
        <v>201</v>
      </c>
      <c r="I68" t="s">
        <v>237</v>
      </c>
      <c r="J68" s="5" t="s">
        <v>238</v>
      </c>
      <c r="K68" t="s">
        <v>270</v>
      </c>
    </row>
    <row r="69" spans="1:14">
      <c r="A69" t="s">
        <v>148</v>
      </c>
      <c r="B69" t="s">
        <v>148</v>
      </c>
      <c r="C69" t="s">
        <v>149</v>
      </c>
      <c r="D69" t="s">
        <v>149</v>
      </c>
      <c r="E69" t="s">
        <v>150</v>
      </c>
      <c r="F69" t="s">
        <v>151</v>
      </c>
      <c r="G69">
        <v>1</v>
      </c>
      <c r="H69" s="1" t="s">
        <v>201</v>
      </c>
      <c r="I69" s="8" t="s">
        <v>149</v>
      </c>
      <c r="J69" s="9" t="s">
        <v>149</v>
      </c>
      <c r="K69" t="s">
        <v>274</v>
      </c>
    </row>
    <row r="70" spans="1:14">
      <c r="A70" t="s">
        <v>152</v>
      </c>
      <c r="B70" t="s">
        <v>152</v>
      </c>
      <c r="C70" t="s">
        <v>149</v>
      </c>
      <c r="D70" t="s">
        <v>149</v>
      </c>
      <c r="E70" t="s">
        <v>150</v>
      </c>
      <c r="F70" t="s">
        <v>151</v>
      </c>
      <c r="G70">
        <v>1</v>
      </c>
      <c r="H70" t="s">
        <v>202</v>
      </c>
      <c r="I70" s="8" t="s">
        <v>149</v>
      </c>
      <c r="J70" s="9" t="s">
        <v>149</v>
      </c>
      <c r="K70" t="s">
        <v>274</v>
      </c>
    </row>
    <row r="71" spans="1:14">
      <c r="A71" t="s">
        <v>153</v>
      </c>
      <c r="B71" t="s">
        <v>153</v>
      </c>
      <c r="C71" t="s">
        <v>134</v>
      </c>
      <c r="D71" t="s">
        <v>66</v>
      </c>
      <c r="E71" t="s">
        <v>9</v>
      </c>
      <c r="F71" t="s">
        <v>10</v>
      </c>
      <c r="G71">
        <v>2</v>
      </c>
      <c r="H71" s="1" t="s">
        <v>201</v>
      </c>
      <c r="I71" t="s">
        <v>233</v>
      </c>
      <c r="J71" s="5" t="s">
        <v>234</v>
      </c>
      <c r="K71" t="s">
        <v>270</v>
      </c>
    </row>
    <row r="72" spans="1:14">
      <c r="A72" t="s">
        <v>154</v>
      </c>
      <c r="B72" t="s">
        <v>154</v>
      </c>
      <c r="C72" t="s">
        <v>134</v>
      </c>
      <c r="D72" t="s">
        <v>66</v>
      </c>
      <c r="E72" t="s">
        <v>9</v>
      </c>
      <c r="F72" t="s">
        <v>10</v>
      </c>
      <c r="G72">
        <v>2</v>
      </c>
      <c r="H72" s="1" t="s">
        <v>201</v>
      </c>
      <c r="I72" t="s">
        <v>233</v>
      </c>
      <c r="J72" s="5" t="s">
        <v>234</v>
      </c>
      <c r="K72" t="s">
        <v>270</v>
      </c>
    </row>
    <row r="73" spans="1:14">
      <c r="A73" t="s">
        <v>155</v>
      </c>
      <c r="B73" t="s">
        <v>155</v>
      </c>
      <c r="C73" t="s">
        <v>134</v>
      </c>
      <c r="D73" t="s">
        <v>66</v>
      </c>
      <c r="E73" t="s">
        <v>9</v>
      </c>
      <c r="F73" t="s">
        <v>10</v>
      </c>
      <c r="G73">
        <v>2</v>
      </c>
      <c r="H73" s="1" t="s">
        <v>201</v>
      </c>
      <c r="I73" t="s">
        <v>233</v>
      </c>
      <c r="J73" s="5" t="s">
        <v>234</v>
      </c>
      <c r="K73" t="s">
        <v>270</v>
      </c>
    </row>
    <row r="74" spans="1:14" ht="17">
      <c r="A74" t="s">
        <v>156</v>
      </c>
      <c r="B74" t="s">
        <v>156</v>
      </c>
      <c r="C74" t="s">
        <v>157</v>
      </c>
      <c r="D74" t="s">
        <v>157</v>
      </c>
      <c r="E74" t="s">
        <v>158</v>
      </c>
      <c r="F74" t="s">
        <v>159</v>
      </c>
      <c r="G74">
        <v>1</v>
      </c>
      <c r="H74" s="1" t="s">
        <v>201</v>
      </c>
      <c r="I74" s="3" t="s">
        <v>256</v>
      </c>
      <c r="J74" s="7" t="s">
        <v>257</v>
      </c>
      <c r="K74" t="s">
        <v>270</v>
      </c>
    </row>
    <row r="75" spans="1:14" ht="16">
      <c r="A75" t="s">
        <v>160</v>
      </c>
      <c r="B75" t="s">
        <v>160</v>
      </c>
      <c r="C75" t="s">
        <v>161</v>
      </c>
      <c r="D75" t="s">
        <v>161</v>
      </c>
      <c r="E75">
        <v>6132</v>
      </c>
      <c r="F75" t="s">
        <v>162</v>
      </c>
      <c r="G75">
        <v>1</v>
      </c>
      <c r="H75" t="s">
        <v>202</v>
      </c>
      <c r="I75" t="s">
        <v>260</v>
      </c>
      <c r="J75" s="19" t="s">
        <v>261</v>
      </c>
      <c r="K75" s="3" t="s">
        <v>262</v>
      </c>
      <c r="N75" s="3"/>
    </row>
    <row r="76" spans="1:14" ht="16">
      <c r="A76" t="s">
        <v>203</v>
      </c>
      <c r="B76" t="s">
        <v>203</v>
      </c>
      <c r="C76" t="s">
        <v>175</v>
      </c>
      <c r="D76" t="s">
        <v>175</v>
      </c>
      <c r="E76" t="s">
        <v>175</v>
      </c>
      <c r="F76" t="s">
        <v>176</v>
      </c>
      <c r="G76">
        <v>1</v>
      </c>
      <c r="H76" t="s">
        <v>202</v>
      </c>
      <c r="I76" s="13" t="s">
        <v>258</v>
      </c>
      <c r="J76" s="19" t="s">
        <v>175</v>
      </c>
      <c r="K76" t="s">
        <v>259</v>
      </c>
      <c r="N76" s="3"/>
    </row>
    <row r="77" spans="1:14" ht="17">
      <c r="A77" t="s">
        <v>168</v>
      </c>
      <c r="B77" t="s">
        <v>168</v>
      </c>
      <c r="C77" t="s">
        <v>169</v>
      </c>
      <c r="D77" t="s">
        <v>169</v>
      </c>
      <c r="E77" t="s">
        <v>170</v>
      </c>
      <c r="F77" t="s">
        <v>171</v>
      </c>
      <c r="G77">
        <v>1</v>
      </c>
      <c r="H77" s="1" t="s">
        <v>201</v>
      </c>
      <c r="I77" t="s">
        <v>231</v>
      </c>
      <c r="J77" t="s">
        <v>232</v>
      </c>
      <c r="K77" t="s">
        <v>270</v>
      </c>
      <c r="N77" s="4"/>
    </row>
    <row r="78" spans="1:14">
      <c r="A78" t="s">
        <v>163</v>
      </c>
      <c r="B78" t="s">
        <v>163</v>
      </c>
      <c r="C78" t="s">
        <v>164</v>
      </c>
      <c r="D78" t="s">
        <v>164</v>
      </c>
      <c r="E78" t="s">
        <v>165</v>
      </c>
      <c r="F78" t="s">
        <v>166</v>
      </c>
      <c r="G78">
        <v>2</v>
      </c>
      <c r="H78" t="s">
        <v>202</v>
      </c>
    </row>
    <row r="79" spans="1:14">
      <c r="A79" t="s">
        <v>167</v>
      </c>
      <c r="B79" t="s">
        <v>167</v>
      </c>
      <c r="C79" t="s">
        <v>164</v>
      </c>
      <c r="D79" t="s">
        <v>164</v>
      </c>
      <c r="E79" t="s">
        <v>165</v>
      </c>
      <c r="F79" t="s">
        <v>166</v>
      </c>
      <c r="G79">
        <v>2</v>
      </c>
      <c r="H79" t="s">
        <v>202</v>
      </c>
    </row>
    <row r="80" spans="1:14">
      <c r="A80" t="s">
        <v>177</v>
      </c>
      <c r="B80" t="s">
        <v>177</v>
      </c>
      <c r="C80" t="s">
        <v>178</v>
      </c>
      <c r="D80" t="s">
        <v>178</v>
      </c>
      <c r="E80" t="s">
        <v>179</v>
      </c>
      <c r="F80" t="s">
        <v>180</v>
      </c>
      <c r="G80">
        <v>1</v>
      </c>
      <c r="H80" s="1" t="s">
        <v>201</v>
      </c>
      <c r="I80" t="s">
        <v>239</v>
      </c>
      <c r="J80" s="5" t="s">
        <v>240</v>
      </c>
      <c r="K80" t="s">
        <v>270</v>
      </c>
    </row>
    <row r="81" spans="1:11">
      <c r="A81" t="s">
        <v>181</v>
      </c>
      <c r="B81" t="s">
        <v>181</v>
      </c>
      <c r="C81" t="s">
        <v>182</v>
      </c>
      <c r="D81" t="s">
        <v>66</v>
      </c>
      <c r="E81" t="s">
        <v>9</v>
      </c>
      <c r="F81" t="s">
        <v>10</v>
      </c>
      <c r="G81">
        <v>1</v>
      </c>
      <c r="H81" s="1" t="s">
        <v>201</v>
      </c>
      <c r="I81" t="s">
        <v>241</v>
      </c>
      <c r="J81" s="18" t="s">
        <v>242</v>
      </c>
      <c r="K81" t="s">
        <v>270</v>
      </c>
    </row>
    <row r="82" spans="1:11">
      <c r="A82" t="s">
        <v>183</v>
      </c>
      <c r="B82" t="s">
        <v>183</v>
      </c>
      <c r="C82" t="s">
        <v>184</v>
      </c>
      <c r="D82" t="s">
        <v>66</v>
      </c>
      <c r="E82" t="s">
        <v>9</v>
      </c>
      <c r="F82" t="s">
        <v>10</v>
      </c>
      <c r="G82">
        <v>1</v>
      </c>
      <c r="H82" s="1" t="s">
        <v>201</v>
      </c>
      <c r="I82" s="12" t="s">
        <v>243</v>
      </c>
      <c r="J82" s="9" t="s">
        <v>244</v>
      </c>
      <c r="K82" t="s">
        <v>270</v>
      </c>
    </row>
    <row r="83" spans="1:11">
      <c r="A83" t="s">
        <v>185</v>
      </c>
      <c r="B83" t="s">
        <v>185</v>
      </c>
      <c r="C83" t="s">
        <v>186</v>
      </c>
      <c r="D83" t="s">
        <v>187</v>
      </c>
      <c r="E83" t="s">
        <v>188</v>
      </c>
      <c r="F83" t="s">
        <v>199</v>
      </c>
      <c r="G83">
        <v>1</v>
      </c>
      <c r="H83" s="1" t="s">
        <v>201</v>
      </c>
      <c r="I83" t="s">
        <v>248</v>
      </c>
      <c r="J83" s="5" t="s">
        <v>249</v>
      </c>
      <c r="K83" t="s">
        <v>270</v>
      </c>
    </row>
    <row r="84" spans="1:11">
      <c r="A84" t="s">
        <v>189</v>
      </c>
      <c r="B84" t="s">
        <v>189</v>
      </c>
      <c r="C84" t="s">
        <v>190</v>
      </c>
      <c r="D84" t="s">
        <v>191</v>
      </c>
      <c r="E84" t="s">
        <v>192</v>
      </c>
      <c r="F84" t="s">
        <v>193</v>
      </c>
      <c r="G84">
        <v>2</v>
      </c>
      <c r="H84" s="1" t="s">
        <v>201</v>
      </c>
      <c r="I84" t="s">
        <v>245</v>
      </c>
      <c r="J84" s="5" t="s">
        <v>246</v>
      </c>
      <c r="K84" t="s">
        <v>270</v>
      </c>
    </row>
    <row r="85" spans="1:11">
      <c r="A85" t="s">
        <v>194</v>
      </c>
      <c r="B85" t="s">
        <v>194</v>
      </c>
      <c r="C85" t="s">
        <v>195</v>
      </c>
      <c r="D85" t="s">
        <v>196</v>
      </c>
      <c r="E85" t="s">
        <v>197</v>
      </c>
      <c r="F85" t="s">
        <v>111</v>
      </c>
      <c r="G85">
        <v>1</v>
      </c>
      <c r="H85" s="1" t="s">
        <v>201</v>
      </c>
      <c r="I85" t="s">
        <v>247</v>
      </c>
      <c r="J85" s="5" t="s">
        <v>195</v>
      </c>
      <c r="K85" t="s">
        <v>270</v>
      </c>
    </row>
    <row r="86" spans="1:11">
      <c r="A86" t="s">
        <v>198</v>
      </c>
      <c r="B86" t="s">
        <v>198</v>
      </c>
      <c r="C86" t="s">
        <v>195</v>
      </c>
      <c r="D86" t="s">
        <v>196</v>
      </c>
      <c r="E86" t="s">
        <v>197</v>
      </c>
      <c r="F86" t="s">
        <v>111</v>
      </c>
      <c r="G86">
        <v>1</v>
      </c>
      <c r="H86" s="1" t="s">
        <v>201</v>
      </c>
      <c r="I86" t="s">
        <v>247</v>
      </c>
      <c r="J86" s="5" t="s">
        <v>195</v>
      </c>
      <c r="K86" t="s">
        <v>270</v>
      </c>
    </row>
  </sheetData>
  <sortState ref="A2:J84">
    <sortCondition ref="A2:A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selection activeCell="A9" sqref="A9:XFD14"/>
    </sheetView>
  </sheetViews>
  <sheetFormatPr baseColWidth="10" defaultRowHeight="15" x14ac:dyDescent="0"/>
  <cols>
    <col min="1" max="1" width="12" bestFit="1" customWidth="1"/>
    <col min="2" max="2" width="24.6640625" bestFit="1" customWidth="1"/>
    <col min="3" max="3" width="5.1640625" customWidth="1"/>
    <col min="4" max="4" width="3.33203125" customWidth="1"/>
    <col min="5" max="5" width="4" customWidth="1"/>
    <col min="6" max="6" width="4.33203125" customWidth="1"/>
    <col min="7" max="7" width="4.5" customWidth="1"/>
    <col min="8" max="8" width="26.6640625" style="9" customWidth="1"/>
    <col min="9" max="9" width="6.33203125" style="9" customWidth="1"/>
    <col min="10" max="10" width="9" customWidth="1"/>
    <col min="11" max="11" width="10" customWidth="1"/>
    <col min="12" max="12" width="6.5" customWidth="1"/>
    <col min="13" max="13" width="23.6640625" customWidth="1"/>
    <col min="14" max="14" width="7.5" customWidth="1"/>
    <col min="15" max="15" width="8.6640625" customWidth="1"/>
    <col min="16" max="16" width="8.33203125" customWidth="1"/>
    <col min="17" max="17" width="9.1640625" customWidth="1"/>
    <col min="18" max="18" width="7.33203125" customWidth="1"/>
  </cols>
  <sheetData>
    <row r="1" spans="1:19">
      <c r="A1" s="20" t="s">
        <v>0</v>
      </c>
      <c r="B1" s="20" t="s">
        <v>1</v>
      </c>
      <c r="C1" s="20" t="s">
        <v>3</v>
      </c>
      <c r="D1" s="20" t="s">
        <v>4</v>
      </c>
      <c r="E1" s="20" t="s">
        <v>277</v>
      </c>
      <c r="F1" s="20" t="s">
        <v>278</v>
      </c>
      <c r="G1" s="20" t="s">
        <v>279</v>
      </c>
      <c r="H1" s="21" t="s">
        <v>275</v>
      </c>
      <c r="I1" s="21" t="s">
        <v>206</v>
      </c>
      <c r="J1" s="20" t="s">
        <v>276</v>
      </c>
      <c r="K1" s="20" t="s">
        <v>200</v>
      </c>
      <c r="M1" t="s">
        <v>451</v>
      </c>
      <c r="N1" t="s">
        <v>444</v>
      </c>
      <c r="O1" t="s">
        <v>445</v>
      </c>
      <c r="P1" t="s">
        <v>448</v>
      </c>
      <c r="Q1" t="s">
        <v>446</v>
      </c>
      <c r="R1" t="s">
        <v>447</v>
      </c>
      <c r="S1" t="s">
        <v>452</v>
      </c>
    </row>
    <row r="2" spans="1:19">
      <c r="A2" s="20" t="s">
        <v>160</v>
      </c>
      <c r="B2" s="20" t="s">
        <v>161</v>
      </c>
      <c r="C2" s="20">
        <v>6132</v>
      </c>
      <c r="D2" s="20" t="s">
        <v>162</v>
      </c>
      <c r="E2" s="20" t="s">
        <v>416</v>
      </c>
      <c r="F2" s="20" t="s">
        <v>417</v>
      </c>
      <c r="G2" s="20" t="s">
        <v>418</v>
      </c>
      <c r="H2" s="20" t="s">
        <v>260</v>
      </c>
      <c r="I2" s="22" t="s">
        <v>261</v>
      </c>
      <c r="J2" s="23" t="s">
        <v>262</v>
      </c>
      <c r="K2" s="20" t="s">
        <v>202</v>
      </c>
      <c r="N2">
        <v>1</v>
      </c>
      <c r="O2">
        <f>N2*200</f>
        <v>200</v>
      </c>
      <c r="P2">
        <v>30</v>
      </c>
      <c r="Q2">
        <v>0</v>
      </c>
      <c r="R2">
        <f>O2-P2+Q2</f>
        <v>170</v>
      </c>
    </row>
    <row r="3" spans="1:19">
      <c r="A3" s="20" t="s">
        <v>203</v>
      </c>
      <c r="B3" s="20" t="s">
        <v>175</v>
      </c>
      <c r="C3" s="20" t="s">
        <v>175</v>
      </c>
      <c r="D3" s="20" t="s">
        <v>176</v>
      </c>
      <c r="E3" s="20" t="s">
        <v>419</v>
      </c>
      <c r="F3" s="20" t="s">
        <v>420</v>
      </c>
      <c r="G3" s="20" t="s">
        <v>288</v>
      </c>
      <c r="H3" s="24" t="s">
        <v>258</v>
      </c>
      <c r="I3" s="22" t="s">
        <v>175</v>
      </c>
      <c r="J3" s="20" t="s">
        <v>259</v>
      </c>
      <c r="K3" s="20" t="s">
        <v>202</v>
      </c>
      <c r="N3">
        <v>1</v>
      </c>
      <c r="O3">
        <f>N3*200</f>
        <v>200</v>
      </c>
      <c r="P3">
        <v>10</v>
      </c>
      <c r="Q3">
        <v>5</v>
      </c>
      <c r="R3">
        <f>O3-P3+Q3</f>
        <v>195</v>
      </c>
    </row>
    <row r="4" spans="1:19">
      <c r="A4" s="20" t="s">
        <v>220</v>
      </c>
      <c r="B4" s="20" t="s">
        <v>73</v>
      </c>
      <c r="C4" s="20" t="s">
        <v>73</v>
      </c>
      <c r="D4" s="20" t="s">
        <v>74</v>
      </c>
      <c r="E4" s="20" t="s">
        <v>280</v>
      </c>
      <c r="F4" s="20" t="s">
        <v>281</v>
      </c>
      <c r="G4" s="20" t="s">
        <v>282</v>
      </c>
      <c r="H4" s="20" t="s">
        <v>221</v>
      </c>
      <c r="I4" s="21">
        <v>3030</v>
      </c>
      <c r="J4" s="20" t="s">
        <v>270</v>
      </c>
      <c r="K4" s="20" t="s">
        <v>202</v>
      </c>
      <c r="M4" t="str">
        <f>IF(H4&lt;&gt;H3,H4,"")</f>
        <v>534-3030</v>
      </c>
      <c r="N4">
        <v>1</v>
      </c>
      <c r="O4">
        <f t="shared" ref="O4:O5" si="0">N4*200</f>
        <v>200</v>
      </c>
      <c r="P4">
        <v>25</v>
      </c>
      <c r="Q4">
        <v>0</v>
      </c>
      <c r="R4">
        <f t="shared" ref="R4:R5" si="1">O4-P4+Q4</f>
        <v>175</v>
      </c>
      <c r="S4" t="str">
        <f>A4</f>
        <v>BAT</v>
      </c>
    </row>
    <row r="5" spans="1:19">
      <c r="A5" s="20" t="s">
        <v>93</v>
      </c>
      <c r="B5" s="20" t="s">
        <v>94</v>
      </c>
      <c r="C5" s="20" t="s">
        <v>96</v>
      </c>
      <c r="D5" s="20" t="s">
        <v>79</v>
      </c>
      <c r="E5" s="20" t="s">
        <v>372</v>
      </c>
      <c r="F5" s="20" t="s">
        <v>374</v>
      </c>
      <c r="G5" s="20" t="s">
        <v>288</v>
      </c>
      <c r="H5" s="23" t="s">
        <v>263</v>
      </c>
      <c r="I5" s="25">
        <v>62201021121</v>
      </c>
      <c r="J5" s="20" t="s">
        <v>270</v>
      </c>
      <c r="K5" s="20" t="s">
        <v>202</v>
      </c>
      <c r="M5" t="str">
        <f t="shared" ref="M5:M68" si="2">IF(H5&lt;&gt;H4,H5,"")</f>
        <v>710-62201021121</v>
      </c>
      <c r="N5">
        <v>1</v>
      </c>
      <c r="O5">
        <f t="shared" si="0"/>
        <v>200</v>
      </c>
      <c r="P5">
        <v>10</v>
      </c>
      <c r="Q5">
        <v>5</v>
      </c>
      <c r="R5">
        <f t="shared" si="1"/>
        <v>195</v>
      </c>
      <c r="S5" t="str">
        <f t="shared" ref="S5" si="3">A5</f>
        <v>ICSP10</v>
      </c>
    </row>
    <row r="6" spans="1:19">
      <c r="A6" s="20" t="s">
        <v>41</v>
      </c>
      <c r="B6" s="20" t="s">
        <v>42</v>
      </c>
      <c r="C6" s="20" t="s">
        <v>44</v>
      </c>
      <c r="D6" s="20" t="s">
        <v>10</v>
      </c>
      <c r="E6" s="20" t="s">
        <v>328</v>
      </c>
      <c r="F6" s="20" t="s">
        <v>329</v>
      </c>
      <c r="G6" s="20" t="s">
        <v>288</v>
      </c>
      <c r="H6" s="23" t="s">
        <v>273</v>
      </c>
      <c r="I6" s="25">
        <v>860020272007</v>
      </c>
      <c r="J6" s="20" t="s">
        <v>270</v>
      </c>
      <c r="K6" s="20" t="s">
        <v>202</v>
      </c>
      <c r="M6" t="str">
        <f t="shared" si="2"/>
        <v>710-860020272007</v>
      </c>
      <c r="N6">
        <v>3</v>
      </c>
      <c r="O6">
        <f>IF(M6="","",N6*200)</f>
        <v>600</v>
      </c>
      <c r="P6">
        <v>0</v>
      </c>
      <c r="Q6">
        <v>10</v>
      </c>
      <c r="R6">
        <f>IF(M6="","",O6-P6+Q6)</f>
        <v>610</v>
      </c>
      <c r="S6" t="str">
        <f>CONCATENATE(A6,", ",A7,", ",A8)</f>
        <v>CE1, CE2, CE3</v>
      </c>
    </row>
    <row r="7" spans="1:19">
      <c r="A7" s="20" t="s">
        <v>45</v>
      </c>
      <c r="B7" s="20" t="s">
        <v>42</v>
      </c>
      <c r="C7" s="20" t="s">
        <v>44</v>
      </c>
      <c r="D7" s="20" t="s">
        <v>10</v>
      </c>
      <c r="E7" s="20" t="s">
        <v>330</v>
      </c>
      <c r="F7" s="20" t="s">
        <v>331</v>
      </c>
      <c r="G7" s="20" t="s">
        <v>296</v>
      </c>
      <c r="H7" s="23" t="s">
        <v>273</v>
      </c>
      <c r="I7" s="25">
        <v>860020272007</v>
      </c>
      <c r="J7" s="20" t="s">
        <v>270</v>
      </c>
      <c r="K7" s="20" t="s">
        <v>202</v>
      </c>
      <c r="M7" t="str">
        <f t="shared" si="2"/>
        <v/>
      </c>
      <c r="O7" t="str">
        <f t="shared" ref="O7:O70" si="4">IF(M7="","",N7*200)</f>
        <v/>
      </c>
      <c r="R7" t="str">
        <f t="shared" ref="R7:R70" si="5">IF(M7="","",O7-P7+Q7)</f>
        <v/>
      </c>
    </row>
    <row r="8" spans="1:19">
      <c r="A8" s="20" t="s">
        <v>46</v>
      </c>
      <c r="B8" s="20" t="s">
        <v>42</v>
      </c>
      <c r="C8" s="20" t="s">
        <v>44</v>
      </c>
      <c r="D8" s="20" t="s">
        <v>10</v>
      </c>
      <c r="E8" s="20" t="s">
        <v>332</v>
      </c>
      <c r="F8" s="20" t="s">
        <v>333</v>
      </c>
      <c r="G8" s="20" t="s">
        <v>285</v>
      </c>
      <c r="H8" s="23" t="s">
        <v>273</v>
      </c>
      <c r="I8" s="25">
        <v>860020272007</v>
      </c>
      <c r="J8" s="20" t="s">
        <v>270</v>
      </c>
      <c r="K8" s="20" t="s">
        <v>202</v>
      </c>
      <c r="M8" t="str">
        <f t="shared" si="2"/>
        <v/>
      </c>
      <c r="O8" t="str">
        <f t="shared" si="4"/>
        <v/>
      </c>
      <c r="R8" t="str">
        <f t="shared" si="5"/>
        <v/>
      </c>
    </row>
    <row r="9" spans="1:19">
      <c r="A9" s="20" t="s">
        <v>20</v>
      </c>
      <c r="B9" s="20" t="s">
        <v>21</v>
      </c>
      <c r="C9" s="20" t="s">
        <v>9</v>
      </c>
      <c r="D9" s="20" t="s">
        <v>10</v>
      </c>
      <c r="E9" s="20" t="s">
        <v>300</v>
      </c>
      <c r="F9" s="20" t="s">
        <v>301</v>
      </c>
      <c r="G9" s="20" t="s">
        <v>288</v>
      </c>
      <c r="H9" s="20" t="s">
        <v>205</v>
      </c>
      <c r="I9" s="21">
        <v>885012206089</v>
      </c>
      <c r="J9" s="20" t="s">
        <v>270</v>
      </c>
      <c r="K9" s="20" t="s">
        <v>201</v>
      </c>
      <c r="M9" t="str">
        <f t="shared" si="2"/>
        <v>710-885012206089</v>
      </c>
      <c r="N9">
        <v>6</v>
      </c>
      <c r="O9">
        <f t="shared" si="4"/>
        <v>1200</v>
      </c>
      <c r="Q9">
        <v>10</v>
      </c>
      <c r="R9">
        <f t="shared" si="5"/>
        <v>1210</v>
      </c>
      <c r="S9" t="str">
        <f>CONCATENATE(A9,", ",A10,", ",A11,", ",A12,", ",A13,", ",A14)</f>
        <v>C7, C8, CDC2, CDCB, CFCAPA, CFCAPB</v>
      </c>
    </row>
    <row r="10" spans="1:19">
      <c r="A10" s="20" t="s">
        <v>22</v>
      </c>
      <c r="B10" s="20" t="s">
        <v>21</v>
      </c>
      <c r="C10" s="20" t="s">
        <v>9</v>
      </c>
      <c r="D10" s="20" t="s">
        <v>10</v>
      </c>
      <c r="E10" s="20" t="s">
        <v>280</v>
      </c>
      <c r="F10" s="20" t="s">
        <v>302</v>
      </c>
      <c r="G10" s="20" t="s">
        <v>285</v>
      </c>
      <c r="H10" s="20" t="s">
        <v>205</v>
      </c>
      <c r="I10" s="21">
        <v>885012206089</v>
      </c>
      <c r="J10" s="20" t="s">
        <v>270</v>
      </c>
      <c r="K10" s="20" t="s">
        <v>201</v>
      </c>
      <c r="M10" t="str">
        <f t="shared" si="2"/>
        <v/>
      </c>
      <c r="O10" t="str">
        <f t="shared" si="4"/>
        <v/>
      </c>
      <c r="R10" t="str">
        <f t="shared" si="5"/>
        <v/>
      </c>
    </row>
    <row r="11" spans="1:19">
      <c r="A11" s="20" t="s">
        <v>32</v>
      </c>
      <c r="B11" s="20" t="s">
        <v>21</v>
      </c>
      <c r="C11" s="20" t="s">
        <v>9</v>
      </c>
      <c r="D11" s="20" t="s">
        <v>10</v>
      </c>
      <c r="E11" s="20" t="s">
        <v>308</v>
      </c>
      <c r="F11" s="20" t="s">
        <v>316</v>
      </c>
      <c r="G11" s="20" t="s">
        <v>285</v>
      </c>
      <c r="H11" s="21" t="s">
        <v>205</v>
      </c>
      <c r="I11" s="21">
        <v>885012206089</v>
      </c>
      <c r="J11" s="20" t="s">
        <v>270</v>
      </c>
      <c r="K11" s="20" t="s">
        <v>201</v>
      </c>
      <c r="M11" t="str">
        <f t="shared" si="2"/>
        <v/>
      </c>
      <c r="O11" t="str">
        <f t="shared" si="4"/>
        <v/>
      </c>
      <c r="R11" t="str">
        <f t="shared" si="5"/>
        <v/>
      </c>
    </row>
    <row r="12" spans="1:19">
      <c r="A12" s="20" t="s">
        <v>33</v>
      </c>
      <c r="B12" s="20" t="s">
        <v>21</v>
      </c>
      <c r="C12" s="20" t="s">
        <v>9</v>
      </c>
      <c r="D12" s="20" t="s">
        <v>10</v>
      </c>
      <c r="E12" s="20" t="s">
        <v>317</v>
      </c>
      <c r="F12" s="20" t="s">
        <v>318</v>
      </c>
      <c r="G12" s="20" t="s">
        <v>285</v>
      </c>
      <c r="H12" s="21" t="s">
        <v>205</v>
      </c>
      <c r="I12" s="21">
        <v>885012206089</v>
      </c>
      <c r="J12" s="20" t="s">
        <v>270</v>
      </c>
      <c r="K12" s="20" t="s">
        <v>202</v>
      </c>
      <c r="M12" t="str">
        <f t="shared" si="2"/>
        <v/>
      </c>
      <c r="O12" t="str">
        <f t="shared" si="4"/>
        <v/>
      </c>
      <c r="R12" t="str">
        <f t="shared" si="5"/>
        <v/>
      </c>
    </row>
    <row r="13" spans="1:19">
      <c r="A13" s="20" t="s">
        <v>47</v>
      </c>
      <c r="B13" s="20" t="s">
        <v>21</v>
      </c>
      <c r="C13" s="20" t="s">
        <v>9</v>
      </c>
      <c r="D13" s="20" t="s">
        <v>10</v>
      </c>
      <c r="E13" s="20" t="s">
        <v>334</v>
      </c>
      <c r="F13" s="20" t="s">
        <v>335</v>
      </c>
      <c r="G13" s="20" t="s">
        <v>288</v>
      </c>
      <c r="H13" s="20" t="s">
        <v>205</v>
      </c>
      <c r="I13" s="21">
        <v>885012206089</v>
      </c>
      <c r="J13" s="20" t="s">
        <v>270</v>
      </c>
      <c r="K13" s="20" t="s">
        <v>201</v>
      </c>
      <c r="M13" t="str">
        <f t="shared" si="2"/>
        <v/>
      </c>
      <c r="O13" t="str">
        <f t="shared" si="4"/>
        <v/>
      </c>
      <c r="R13" t="str">
        <f t="shared" si="5"/>
        <v/>
      </c>
    </row>
    <row r="14" spans="1:19">
      <c r="A14" s="20" t="s">
        <v>48</v>
      </c>
      <c r="B14" s="20" t="s">
        <v>21</v>
      </c>
      <c r="C14" s="20" t="s">
        <v>9</v>
      </c>
      <c r="D14" s="20" t="s">
        <v>10</v>
      </c>
      <c r="E14" s="20" t="s">
        <v>310</v>
      </c>
      <c r="F14" s="20" t="s">
        <v>318</v>
      </c>
      <c r="G14" s="20" t="s">
        <v>285</v>
      </c>
      <c r="H14" s="20" t="s">
        <v>205</v>
      </c>
      <c r="I14" s="21">
        <v>885012206089</v>
      </c>
      <c r="J14" s="20" t="s">
        <v>270</v>
      </c>
      <c r="K14" s="20" t="s">
        <v>202</v>
      </c>
      <c r="M14" t="str">
        <f t="shared" si="2"/>
        <v/>
      </c>
      <c r="O14" t="str">
        <f t="shared" si="4"/>
        <v/>
      </c>
      <c r="R14" t="str">
        <f t="shared" si="5"/>
        <v/>
      </c>
    </row>
    <row r="15" spans="1:19">
      <c r="A15" s="20" t="s">
        <v>36</v>
      </c>
      <c r="B15" s="20" t="s">
        <v>24</v>
      </c>
      <c r="C15" s="20" t="s">
        <v>9</v>
      </c>
      <c r="D15" s="20" t="s">
        <v>10</v>
      </c>
      <c r="E15" s="20" t="s">
        <v>322</v>
      </c>
      <c r="F15" s="20" t="s">
        <v>323</v>
      </c>
      <c r="G15" s="20" t="s">
        <v>288</v>
      </c>
      <c r="H15" s="21" t="s">
        <v>211</v>
      </c>
      <c r="I15" s="25" t="s">
        <v>219</v>
      </c>
      <c r="J15" s="20" t="s">
        <v>270</v>
      </c>
      <c r="K15" s="20" t="s">
        <v>201</v>
      </c>
      <c r="M15" t="str">
        <f t="shared" si="2"/>
        <v>609-251R14S220GV4T</v>
      </c>
      <c r="N15">
        <v>1.25</v>
      </c>
      <c r="O15">
        <f t="shared" si="4"/>
        <v>250</v>
      </c>
      <c r="Q15">
        <v>0</v>
      </c>
      <c r="R15">
        <f t="shared" si="5"/>
        <v>250</v>
      </c>
      <c r="S15" t="str">
        <f>CONCATENATE(A15,", ",A16)</f>
        <v>CDIV1A, CDIV1B</v>
      </c>
    </row>
    <row r="16" spans="1:19">
      <c r="A16" s="20" t="s">
        <v>37</v>
      </c>
      <c r="B16" s="20" t="s">
        <v>24</v>
      </c>
      <c r="C16" s="20" t="s">
        <v>9</v>
      </c>
      <c r="D16" s="20" t="s">
        <v>10</v>
      </c>
      <c r="E16" s="20" t="s">
        <v>324</v>
      </c>
      <c r="F16" s="20" t="s">
        <v>325</v>
      </c>
      <c r="G16" s="20" t="s">
        <v>288</v>
      </c>
      <c r="H16" s="21" t="s">
        <v>211</v>
      </c>
      <c r="I16" s="25" t="s">
        <v>219</v>
      </c>
      <c r="J16" s="20" t="s">
        <v>270</v>
      </c>
      <c r="K16" s="20" t="s">
        <v>202</v>
      </c>
      <c r="M16" t="str">
        <f t="shared" si="2"/>
        <v/>
      </c>
      <c r="O16" t="str">
        <f t="shared" si="4"/>
        <v/>
      </c>
      <c r="R16" t="str">
        <f t="shared" si="5"/>
        <v/>
      </c>
    </row>
    <row r="17" spans="1:19">
      <c r="A17" s="20" t="s">
        <v>103</v>
      </c>
      <c r="B17" s="20" t="s">
        <v>98</v>
      </c>
      <c r="C17" s="20" t="s">
        <v>100</v>
      </c>
      <c r="D17" s="20" t="s">
        <v>101</v>
      </c>
      <c r="E17" s="20" t="s">
        <v>324</v>
      </c>
      <c r="F17" s="20" t="s">
        <v>378</v>
      </c>
      <c r="G17" s="20" t="s">
        <v>296</v>
      </c>
      <c r="H17" s="23" t="s">
        <v>440</v>
      </c>
      <c r="I17" s="23" t="s">
        <v>441</v>
      </c>
      <c r="J17" s="20" t="s">
        <v>270</v>
      </c>
      <c r="K17" s="20" t="s">
        <v>202</v>
      </c>
      <c r="M17" t="str">
        <f t="shared" si="2"/>
        <v>571-282834-2</v>
      </c>
      <c r="N17">
        <v>3</v>
      </c>
      <c r="O17">
        <f t="shared" si="4"/>
        <v>600</v>
      </c>
      <c r="P17">
        <v>50</v>
      </c>
      <c r="Q17">
        <v>0</v>
      </c>
      <c r="R17">
        <f t="shared" si="5"/>
        <v>550</v>
      </c>
      <c r="S17" t="str">
        <f>CONCATENATE(A17,", ",A18,", ",A19)</f>
        <v>JP_PWR, JPA, JPB</v>
      </c>
    </row>
    <row r="18" spans="1:19">
      <c r="A18" s="20" t="s">
        <v>97</v>
      </c>
      <c r="B18" s="20" t="s">
        <v>98</v>
      </c>
      <c r="C18" s="20" t="s">
        <v>100</v>
      </c>
      <c r="D18" s="20" t="s">
        <v>101</v>
      </c>
      <c r="E18" s="20" t="s">
        <v>375</v>
      </c>
      <c r="F18" s="20" t="s">
        <v>376</v>
      </c>
      <c r="G18" s="20" t="s">
        <v>288</v>
      </c>
      <c r="H18" s="23" t="s">
        <v>440</v>
      </c>
      <c r="I18" s="23" t="s">
        <v>441</v>
      </c>
      <c r="J18" s="20" t="s">
        <v>270</v>
      </c>
      <c r="K18" s="20" t="s">
        <v>202</v>
      </c>
      <c r="M18" t="str">
        <f t="shared" si="2"/>
        <v/>
      </c>
      <c r="O18" t="str">
        <f t="shared" si="4"/>
        <v/>
      </c>
      <c r="R18" t="str">
        <f t="shared" si="5"/>
        <v/>
      </c>
    </row>
    <row r="19" spans="1:19">
      <c r="A19" s="20" t="s">
        <v>102</v>
      </c>
      <c r="B19" s="20" t="s">
        <v>98</v>
      </c>
      <c r="C19" s="20" t="s">
        <v>100</v>
      </c>
      <c r="D19" s="20" t="s">
        <v>101</v>
      </c>
      <c r="E19" s="20" t="s">
        <v>377</v>
      </c>
      <c r="F19" s="20" t="s">
        <v>376</v>
      </c>
      <c r="G19" s="20" t="s">
        <v>288</v>
      </c>
      <c r="H19" s="23" t="s">
        <v>440</v>
      </c>
      <c r="I19" s="23" t="s">
        <v>441</v>
      </c>
      <c r="J19" s="20" t="s">
        <v>270</v>
      </c>
      <c r="K19" s="20" t="s">
        <v>202</v>
      </c>
      <c r="M19" t="str">
        <f t="shared" si="2"/>
        <v/>
      </c>
      <c r="O19" t="str">
        <f t="shared" si="4"/>
        <v/>
      </c>
      <c r="R19" t="str">
        <f t="shared" si="5"/>
        <v/>
      </c>
    </row>
    <row r="20" spans="1:19">
      <c r="A20" s="20" t="s">
        <v>189</v>
      </c>
      <c r="B20" s="20" t="s">
        <v>190</v>
      </c>
      <c r="C20" s="20" t="s">
        <v>192</v>
      </c>
      <c r="D20" s="20" t="s">
        <v>193</v>
      </c>
      <c r="E20" s="20" t="s">
        <v>370</v>
      </c>
      <c r="F20" s="20" t="s">
        <v>434</v>
      </c>
      <c r="G20" s="20" t="s">
        <v>288</v>
      </c>
      <c r="H20" s="20" t="s">
        <v>245</v>
      </c>
      <c r="I20" s="21" t="s">
        <v>246</v>
      </c>
      <c r="J20" s="20" t="s">
        <v>270</v>
      </c>
      <c r="K20" s="24" t="s">
        <v>201</v>
      </c>
      <c r="M20" t="str">
        <f t="shared" si="2"/>
        <v>815-ABS07-32.768KHZT</v>
      </c>
      <c r="N20">
        <v>1</v>
      </c>
      <c r="O20">
        <f t="shared" si="4"/>
        <v>200</v>
      </c>
      <c r="Q20">
        <v>30</v>
      </c>
      <c r="R20">
        <f t="shared" si="5"/>
        <v>230</v>
      </c>
      <c r="S20" t="str">
        <f t="shared" ref="S20:S23" si="6">A20</f>
        <v>Y4</v>
      </c>
    </row>
    <row r="21" spans="1:19">
      <c r="A21" s="20" t="s">
        <v>113</v>
      </c>
      <c r="B21" s="20" t="s">
        <v>114</v>
      </c>
      <c r="C21" s="20" t="s">
        <v>116</v>
      </c>
      <c r="D21" s="20" t="s">
        <v>117</v>
      </c>
      <c r="E21" s="20" t="s">
        <v>385</v>
      </c>
      <c r="F21" s="20" t="s">
        <v>386</v>
      </c>
      <c r="G21" s="20" t="s">
        <v>285</v>
      </c>
      <c r="H21" s="20" t="s">
        <v>225</v>
      </c>
      <c r="I21" s="21" t="s">
        <v>226</v>
      </c>
      <c r="J21" s="20" t="s">
        <v>270</v>
      </c>
      <c r="K21" s="20" t="s">
        <v>201</v>
      </c>
      <c r="M21" t="str">
        <f t="shared" si="2"/>
        <v>604-APT2012YC</v>
      </c>
      <c r="N21">
        <v>1</v>
      </c>
      <c r="O21">
        <f t="shared" si="4"/>
        <v>200</v>
      </c>
      <c r="Q21">
        <v>30</v>
      </c>
      <c r="R21">
        <f t="shared" si="5"/>
        <v>230</v>
      </c>
      <c r="S21" t="str">
        <f t="shared" si="6"/>
        <v>LED1</v>
      </c>
    </row>
    <row r="22" spans="1:19">
      <c r="A22" s="20" t="s">
        <v>123</v>
      </c>
      <c r="B22" s="20" t="s">
        <v>124</v>
      </c>
      <c r="C22" s="20" t="s">
        <v>125</v>
      </c>
      <c r="D22" s="20" t="s">
        <v>126</v>
      </c>
      <c r="E22" s="20" t="s">
        <v>389</v>
      </c>
      <c r="F22" s="20" t="s">
        <v>390</v>
      </c>
      <c r="G22" s="20" t="s">
        <v>288</v>
      </c>
      <c r="H22" s="20" t="s">
        <v>227</v>
      </c>
      <c r="I22" s="21" t="s">
        <v>228</v>
      </c>
      <c r="J22" s="20" t="s">
        <v>270</v>
      </c>
      <c r="K22" s="20" t="s">
        <v>201</v>
      </c>
      <c r="M22" t="str">
        <f t="shared" si="2"/>
        <v>988-AT45DB321E-SHF-B</v>
      </c>
      <c r="N22">
        <v>1</v>
      </c>
      <c r="O22">
        <f t="shared" si="4"/>
        <v>200</v>
      </c>
      <c r="Q22">
        <v>15</v>
      </c>
      <c r="R22">
        <f t="shared" si="5"/>
        <v>215</v>
      </c>
      <c r="S22" t="str">
        <f t="shared" si="6"/>
        <v>MEM</v>
      </c>
    </row>
    <row r="23" spans="1:19">
      <c r="A23" s="20" t="s">
        <v>118</v>
      </c>
      <c r="B23" s="20" t="s">
        <v>119</v>
      </c>
      <c r="C23" s="20" t="s">
        <v>121</v>
      </c>
      <c r="D23" s="20" t="s">
        <v>122</v>
      </c>
      <c r="E23" s="20" t="s">
        <v>387</v>
      </c>
      <c r="F23" s="20" t="s">
        <v>388</v>
      </c>
      <c r="G23" s="20" t="s">
        <v>293</v>
      </c>
      <c r="H23" s="20" t="s">
        <v>222</v>
      </c>
      <c r="I23" s="21" t="s">
        <v>223</v>
      </c>
      <c r="J23" s="20" t="s">
        <v>270</v>
      </c>
      <c r="K23" s="20" t="s">
        <v>201</v>
      </c>
      <c r="M23" t="str">
        <f t="shared" si="2"/>
        <v>556-ATSAMD21G18A-AUT</v>
      </c>
      <c r="N23">
        <v>1</v>
      </c>
      <c r="O23">
        <f t="shared" si="4"/>
        <v>200</v>
      </c>
      <c r="Q23">
        <v>15</v>
      </c>
      <c r="R23">
        <f t="shared" si="5"/>
        <v>215</v>
      </c>
      <c r="S23" t="str">
        <f t="shared" si="6"/>
        <v>MCU</v>
      </c>
    </row>
    <row r="24" spans="1:19" ht="16">
      <c r="A24" s="20" t="s">
        <v>6</v>
      </c>
      <c r="B24" s="20" t="s">
        <v>7</v>
      </c>
      <c r="C24" s="20" t="s">
        <v>9</v>
      </c>
      <c r="D24" s="20" t="s">
        <v>10</v>
      </c>
      <c r="E24" s="20" t="s">
        <v>283</v>
      </c>
      <c r="F24" s="20" t="s">
        <v>284</v>
      </c>
      <c r="G24" s="20" t="s">
        <v>285</v>
      </c>
      <c r="H24" s="23" t="s">
        <v>442</v>
      </c>
      <c r="I24" s="23" t="s">
        <v>443</v>
      </c>
      <c r="J24" s="20" t="s">
        <v>270</v>
      </c>
      <c r="K24" s="20" t="s">
        <v>201</v>
      </c>
      <c r="L24" s="3"/>
      <c r="M24" t="str">
        <f t="shared" si="2"/>
        <v>77-VJ0603Y104JXQPBC</v>
      </c>
      <c r="N24">
        <v>11</v>
      </c>
      <c r="O24">
        <f t="shared" si="4"/>
        <v>2200</v>
      </c>
      <c r="Q24">
        <v>10</v>
      </c>
      <c r="R24">
        <f t="shared" si="5"/>
        <v>2210</v>
      </c>
      <c r="S24" t="str">
        <f>CONCATENATE(A24,", ",A25,", ",A26,", ",A27,", ",A28,", ",A29,", ",A30,", ",A31,", ",A32,", ",A33,", ",A34)</f>
        <v>C1, C2, C3, C5, C6, CBLKA, CBLKB, CDECA, CDECB, CXA, CXB</v>
      </c>
    </row>
    <row r="25" spans="1:19" ht="16">
      <c r="A25" s="20" t="s">
        <v>11</v>
      </c>
      <c r="B25" s="20" t="s">
        <v>7</v>
      </c>
      <c r="C25" s="20" t="s">
        <v>9</v>
      </c>
      <c r="D25" s="20" t="s">
        <v>10</v>
      </c>
      <c r="E25" s="20" t="s">
        <v>286</v>
      </c>
      <c r="F25" s="20" t="s">
        <v>287</v>
      </c>
      <c r="G25" s="20" t="s">
        <v>288</v>
      </c>
      <c r="H25" s="23" t="s">
        <v>442</v>
      </c>
      <c r="I25" s="23" t="s">
        <v>443</v>
      </c>
      <c r="J25" s="20" t="s">
        <v>270</v>
      </c>
      <c r="K25" s="20" t="s">
        <v>201</v>
      </c>
      <c r="L25" s="3"/>
      <c r="M25" t="str">
        <f t="shared" si="2"/>
        <v/>
      </c>
      <c r="O25" t="str">
        <f t="shared" si="4"/>
        <v/>
      </c>
      <c r="R25" t="str">
        <f t="shared" si="5"/>
        <v/>
      </c>
    </row>
    <row r="26" spans="1:19">
      <c r="A26" s="20" t="s">
        <v>12</v>
      </c>
      <c r="B26" s="20" t="s">
        <v>7</v>
      </c>
      <c r="C26" s="20" t="s">
        <v>9</v>
      </c>
      <c r="D26" s="20" t="s">
        <v>10</v>
      </c>
      <c r="E26" s="20" t="s">
        <v>289</v>
      </c>
      <c r="F26" s="20" t="s">
        <v>290</v>
      </c>
      <c r="G26" s="20" t="s">
        <v>288</v>
      </c>
      <c r="H26" s="23" t="s">
        <v>442</v>
      </c>
      <c r="I26" s="23" t="s">
        <v>443</v>
      </c>
      <c r="J26" s="20" t="s">
        <v>270</v>
      </c>
      <c r="K26" s="20" t="s">
        <v>201</v>
      </c>
      <c r="M26" t="str">
        <f t="shared" si="2"/>
        <v/>
      </c>
      <c r="O26" t="str">
        <f t="shared" si="4"/>
        <v/>
      </c>
      <c r="R26" t="str">
        <f t="shared" si="5"/>
        <v/>
      </c>
    </row>
    <row r="27" spans="1:19">
      <c r="A27" s="20" t="s">
        <v>17</v>
      </c>
      <c r="B27" s="20" t="s">
        <v>7</v>
      </c>
      <c r="C27" s="20" t="s">
        <v>9</v>
      </c>
      <c r="D27" s="20" t="s">
        <v>10</v>
      </c>
      <c r="E27" s="20" t="s">
        <v>294</v>
      </c>
      <c r="F27" s="20" t="s">
        <v>295</v>
      </c>
      <c r="G27" s="20" t="s">
        <v>296</v>
      </c>
      <c r="H27" s="23" t="s">
        <v>442</v>
      </c>
      <c r="I27" s="23" t="s">
        <v>443</v>
      </c>
      <c r="J27" s="20" t="s">
        <v>270</v>
      </c>
      <c r="K27" s="20" t="s">
        <v>201</v>
      </c>
      <c r="M27" t="str">
        <f t="shared" si="2"/>
        <v/>
      </c>
      <c r="O27" t="str">
        <f t="shared" si="4"/>
        <v/>
      </c>
      <c r="R27" t="str">
        <f t="shared" si="5"/>
        <v/>
      </c>
    </row>
    <row r="28" spans="1:19">
      <c r="A28" s="20" t="s">
        <v>19</v>
      </c>
      <c r="B28" s="20" t="s">
        <v>7</v>
      </c>
      <c r="C28" s="20" t="s">
        <v>9</v>
      </c>
      <c r="D28" s="20" t="s">
        <v>10</v>
      </c>
      <c r="E28" s="20" t="s">
        <v>298</v>
      </c>
      <c r="F28" s="20" t="s">
        <v>299</v>
      </c>
      <c r="G28" s="20" t="s">
        <v>293</v>
      </c>
      <c r="H28" s="23" t="s">
        <v>442</v>
      </c>
      <c r="I28" s="23" t="s">
        <v>443</v>
      </c>
      <c r="J28" s="20" t="s">
        <v>270</v>
      </c>
      <c r="K28" s="20" t="s">
        <v>201</v>
      </c>
      <c r="M28" t="str">
        <f t="shared" si="2"/>
        <v/>
      </c>
      <c r="O28" t="str">
        <f t="shared" si="4"/>
        <v/>
      </c>
      <c r="R28" t="str">
        <f t="shared" si="5"/>
        <v/>
      </c>
    </row>
    <row r="29" spans="1:19">
      <c r="A29" s="20" t="s">
        <v>30</v>
      </c>
      <c r="B29" s="20" t="s">
        <v>7</v>
      </c>
      <c r="C29" s="20" t="s">
        <v>9</v>
      </c>
      <c r="D29" s="20" t="s">
        <v>10</v>
      </c>
      <c r="E29" s="20" t="s">
        <v>312</v>
      </c>
      <c r="F29" s="20" t="s">
        <v>313</v>
      </c>
      <c r="G29" s="20" t="s">
        <v>296</v>
      </c>
      <c r="H29" s="23" t="s">
        <v>442</v>
      </c>
      <c r="I29" s="23" t="s">
        <v>443</v>
      </c>
      <c r="J29" s="20" t="s">
        <v>270</v>
      </c>
      <c r="K29" s="20" t="s">
        <v>201</v>
      </c>
      <c r="M29" t="str">
        <f t="shared" si="2"/>
        <v/>
      </c>
      <c r="O29" t="str">
        <f t="shared" si="4"/>
        <v/>
      </c>
      <c r="R29" t="str">
        <f t="shared" si="5"/>
        <v/>
      </c>
    </row>
    <row r="30" spans="1:19">
      <c r="A30" s="20" t="s">
        <v>31</v>
      </c>
      <c r="B30" s="20" t="s">
        <v>7</v>
      </c>
      <c r="C30" s="20" t="s">
        <v>9</v>
      </c>
      <c r="D30" s="20" t="s">
        <v>10</v>
      </c>
      <c r="E30" s="20" t="s">
        <v>314</v>
      </c>
      <c r="F30" s="20" t="s">
        <v>315</v>
      </c>
      <c r="G30" s="20" t="s">
        <v>296</v>
      </c>
      <c r="H30" s="23" t="s">
        <v>442</v>
      </c>
      <c r="I30" s="23" t="s">
        <v>443</v>
      </c>
      <c r="J30" s="20" t="s">
        <v>270</v>
      </c>
      <c r="K30" s="20" t="s">
        <v>202</v>
      </c>
      <c r="M30" t="str">
        <f t="shared" si="2"/>
        <v/>
      </c>
      <c r="O30" t="str">
        <f t="shared" si="4"/>
        <v/>
      </c>
      <c r="R30" t="str">
        <f t="shared" si="5"/>
        <v/>
      </c>
    </row>
    <row r="31" spans="1:19">
      <c r="A31" s="20" t="s">
        <v>34</v>
      </c>
      <c r="B31" s="20" t="s">
        <v>7</v>
      </c>
      <c r="C31" s="20" t="s">
        <v>9</v>
      </c>
      <c r="D31" s="20" t="s">
        <v>10</v>
      </c>
      <c r="E31" s="20" t="s">
        <v>308</v>
      </c>
      <c r="F31" s="20" t="s">
        <v>319</v>
      </c>
      <c r="G31" s="20" t="s">
        <v>285</v>
      </c>
      <c r="H31" s="23" t="s">
        <v>442</v>
      </c>
      <c r="I31" s="23" t="s">
        <v>443</v>
      </c>
      <c r="J31" s="20" t="s">
        <v>270</v>
      </c>
      <c r="K31" s="20" t="s">
        <v>201</v>
      </c>
      <c r="M31" t="str">
        <f t="shared" si="2"/>
        <v/>
      </c>
      <c r="O31" t="str">
        <f t="shared" si="4"/>
        <v/>
      </c>
      <c r="R31" t="str">
        <f t="shared" si="5"/>
        <v/>
      </c>
    </row>
    <row r="32" spans="1:19">
      <c r="A32" s="20" t="s">
        <v>35</v>
      </c>
      <c r="B32" s="20" t="s">
        <v>7</v>
      </c>
      <c r="C32" s="20" t="s">
        <v>9</v>
      </c>
      <c r="D32" s="20" t="s">
        <v>10</v>
      </c>
      <c r="E32" s="20" t="s">
        <v>320</v>
      </c>
      <c r="F32" s="20" t="s">
        <v>321</v>
      </c>
      <c r="G32" s="20" t="s">
        <v>285</v>
      </c>
      <c r="H32" s="23" t="s">
        <v>442</v>
      </c>
      <c r="I32" s="23" t="s">
        <v>443</v>
      </c>
      <c r="J32" s="20" t="s">
        <v>270</v>
      </c>
      <c r="K32" s="20" t="s">
        <v>202</v>
      </c>
      <c r="M32" t="str">
        <f t="shared" si="2"/>
        <v/>
      </c>
      <c r="O32" t="str">
        <f t="shared" si="4"/>
        <v/>
      </c>
      <c r="R32" t="str">
        <f t="shared" si="5"/>
        <v/>
      </c>
    </row>
    <row r="33" spans="1:23">
      <c r="A33" s="20" t="s">
        <v>65</v>
      </c>
      <c r="B33" s="20" t="s">
        <v>7</v>
      </c>
      <c r="C33" s="20" t="s">
        <v>9</v>
      </c>
      <c r="D33" s="20" t="s">
        <v>10</v>
      </c>
      <c r="E33" s="20" t="s">
        <v>348</v>
      </c>
      <c r="F33" s="20" t="s">
        <v>349</v>
      </c>
      <c r="G33" s="20" t="s">
        <v>285</v>
      </c>
      <c r="H33" s="23" t="s">
        <v>442</v>
      </c>
      <c r="I33" s="23" t="s">
        <v>443</v>
      </c>
      <c r="J33" s="20" t="s">
        <v>270</v>
      </c>
      <c r="K33" s="20" t="s">
        <v>201</v>
      </c>
      <c r="M33" t="str">
        <f t="shared" si="2"/>
        <v/>
      </c>
      <c r="O33" t="str">
        <f t="shared" si="4"/>
        <v/>
      </c>
      <c r="R33" t="str">
        <f t="shared" si="5"/>
        <v/>
      </c>
    </row>
    <row r="34" spans="1:23">
      <c r="A34" s="20" t="s">
        <v>67</v>
      </c>
      <c r="B34" s="20" t="s">
        <v>7</v>
      </c>
      <c r="C34" s="20" t="s">
        <v>9</v>
      </c>
      <c r="D34" s="20" t="s">
        <v>10</v>
      </c>
      <c r="E34" s="20" t="s">
        <v>350</v>
      </c>
      <c r="F34" s="20" t="s">
        <v>351</v>
      </c>
      <c r="G34" s="20" t="s">
        <v>285</v>
      </c>
      <c r="H34" s="23" t="s">
        <v>442</v>
      </c>
      <c r="I34" s="23" t="s">
        <v>443</v>
      </c>
      <c r="J34" s="20" t="s">
        <v>270</v>
      </c>
      <c r="K34" s="20" t="s">
        <v>202</v>
      </c>
      <c r="M34" t="str">
        <f t="shared" si="2"/>
        <v/>
      </c>
      <c r="O34" t="str">
        <f t="shared" si="4"/>
        <v/>
      </c>
      <c r="R34" t="str">
        <f t="shared" si="5"/>
        <v/>
      </c>
    </row>
    <row r="35" spans="1:23">
      <c r="A35" s="20" t="s">
        <v>57</v>
      </c>
      <c r="B35" s="20" t="s">
        <v>58</v>
      </c>
      <c r="C35" s="20" t="s">
        <v>9</v>
      </c>
      <c r="D35" s="20" t="s">
        <v>10</v>
      </c>
      <c r="E35" s="20" t="s">
        <v>322</v>
      </c>
      <c r="F35" s="20" t="s">
        <v>342</v>
      </c>
      <c r="G35" s="20" t="s">
        <v>293</v>
      </c>
      <c r="H35" s="20" t="s">
        <v>268</v>
      </c>
      <c r="I35" s="21" t="s">
        <v>269</v>
      </c>
      <c r="J35" s="20" t="s">
        <v>270</v>
      </c>
      <c r="K35" s="20" t="s">
        <v>201</v>
      </c>
      <c r="M35" t="str">
        <f t="shared" si="2"/>
        <v>810-C1608C0G2E101J</v>
      </c>
      <c r="N35">
        <v>2</v>
      </c>
      <c r="O35">
        <f t="shared" si="4"/>
        <v>400</v>
      </c>
      <c r="Q35">
        <v>0</v>
      </c>
      <c r="R35">
        <f t="shared" si="5"/>
        <v>400</v>
      </c>
      <c r="S35" t="str">
        <f>CONCATENATE(A35,", ",A36)</f>
        <v>CRES2A, CRES2B</v>
      </c>
    </row>
    <row r="36" spans="1:23">
      <c r="A36" s="20" t="s">
        <v>59</v>
      </c>
      <c r="B36" s="20" t="s">
        <v>58</v>
      </c>
      <c r="C36" s="20" t="s">
        <v>9</v>
      </c>
      <c r="D36" s="20" t="s">
        <v>10</v>
      </c>
      <c r="E36" s="20" t="s">
        <v>324</v>
      </c>
      <c r="F36" s="20" t="s">
        <v>343</v>
      </c>
      <c r="G36" s="20" t="s">
        <v>293</v>
      </c>
      <c r="H36" s="24" t="s">
        <v>268</v>
      </c>
      <c r="I36" s="22" t="s">
        <v>269</v>
      </c>
      <c r="J36" s="20" t="s">
        <v>270</v>
      </c>
      <c r="K36" s="20" t="s">
        <v>202</v>
      </c>
      <c r="M36" t="str">
        <f t="shared" si="2"/>
        <v/>
      </c>
      <c r="O36" t="str">
        <f t="shared" si="4"/>
        <v/>
      </c>
      <c r="R36" t="str">
        <f t="shared" si="5"/>
        <v/>
      </c>
    </row>
    <row r="37" spans="1:23">
      <c r="A37" s="20" t="s">
        <v>54</v>
      </c>
      <c r="B37" s="20" t="s">
        <v>55</v>
      </c>
      <c r="C37" s="20" t="s">
        <v>9</v>
      </c>
      <c r="D37" s="20" t="s">
        <v>10</v>
      </c>
      <c r="E37" s="20" t="s">
        <v>322</v>
      </c>
      <c r="F37" s="20" t="s">
        <v>340</v>
      </c>
      <c r="G37" s="20" t="s">
        <v>293</v>
      </c>
      <c r="H37" s="25" t="s">
        <v>212</v>
      </c>
      <c r="I37" s="25" t="s">
        <v>214</v>
      </c>
      <c r="J37" s="20" t="s">
        <v>270</v>
      </c>
      <c r="K37" s="20" t="s">
        <v>201</v>
      </c>
      <c r="M37" t="str">
        <f t="shared" si="2"/>
        <v>810-C1608C0G2E102JAA</v>
      </c>
      <c r="N37">
        <v>2</v>
      </c>
      <c r="O37">
        <f t="shared" si="4"/>
        <v>400</v>
      </c>
      <c r="Q37">
        <v>0</v>
      </c>
      <c r="R37">
        <f t="shared" si="5"/>
        <v>400</v>
      </c>
      <c r="S37" t="str">
        <f>CONCATENATE(A37,", ",A38)</f>
        <v>CRES1A, CRES1B</v>
      </c>
    </row>
    <row r="38" spans="1:23">
      <c r="A38" s="20" t="s">
        <v>56</v>
      </c>
      <c r="B38" s="20" t="s">
        <v>55</v>
      </c>
      <c r="C38" s="20" t="s">
        <v>9</v>
      </c>
      <c r="D38" s="20" t="s">
        <v>10</v>
      </c>
      <c r="E38" s="20" t="s">
        <v>324</v>
      </c>
      <c r="F38" s="20" t="s">
        <v>341</v>
      </c>
      <c r="G38" s="20" t="s">
        <v>293</v>
      </c>
      <c r="H38" s="25" t="s">
        <v>212</v>
      </c>
      <c r="I38" s="25" t="s">
        <v>214</v>
      </c>
      <c r="J38" s="20" t="s">
        <v>270</v>
      </c>
      <c r="K38" s="20" t="s">
        <v>202</v>
      </c>
      <c r="M38" t="str">
        <f t="shared" si="2"/>
        <v/>
      </c>
      <c r="O38" t="str">
        <f t="shared" si="4"/>
        <v/>
      </c>
      <c r="R38" t="str">
        <f t="shared" si="5"/>
        <v/>
      </c>
    </row>
    <row r="39" spans="1:23" ht="17">
      <c r="A39" s="20" t="s">
        <v>26</v>
      </c>
      <c r="B39" s="20" t="s">
        <v>27</v>
      </c>
      <c r="C39" s="20" t="s">
        <v>9</v>
      </c>
      <c r="D39" s="20" t="s">
        <v>10</v>
      </c>
      <c r="E39" s="20" t="s">
        <v>306</v>
      </c>
      <c r="F39" s="20" t="s">
        <v>307</v>
      </c>
      <c r="G39" s="20" t="s">
        <v>285</v>
      </c>
      <c r="H39" s="13" t="s">
        <v>469</v>
      </c>
      <c r="I39" s="13" t="s">
        <v>470</v>
      </c>
      <c r="J39" s="20" t="s">
        <v>262</v>
      </c>
      <c r="K39" s="20" t="s">
        <v>201</v>
      </c>
      <c r="M39" s="13" t="s">
        <v>469</v>
      </c>
      <c r="N39">
        <v>3</v>
      </c>
      <c r="O39">
        <f t="shared" si="4"/>
        <v>600</v>
      </c>
      <c r="Q39">
        <v>0</v>
      </c>
      <c r="R39">
        <f t="shared" si="5"/>
        <v>600</v>
      </c>
      <c r="S39" t="str">
        <f>CONCATENATE(A39,", ",A40,", ",A41)</f>
        <v>C11, CAGNDA, CAGNDB</v>
      </c>
      <c r="V39" s="3" t="s">
        <v>467</v>
      </c>
      <c r="W39" s="4" t="s">
        <v>468</v>
      </c>
    </row>
    <row r="40" spans="1:23" ht="16">
      <c r="A40" s="20" t="s">
        <v>215</v>
      </c>
      <c r="B40" s="20" t="s">
        <v>27</v>
      </c>
      <c r="C40" s="20" t="s">
        <v>9</v>
      </c>
      <c r="D40" s="20" t="s">
        <v>10</v>
      </c>
      <c r="E40" s="20" t="s">
        <v>308</v>
      </c>
      <c r="F40" s="20" t="s">
        <v>309</v>
      </c>
      <c r="G40" s="20" t="s">
        <v>296</v>
      </c>
      <c r="H40" s="13" t="s">
        <v>469</v>
      </c>
      <c r="I40" s="13" t="s">
        <v>470</v>
      </c>
      <c r="J40" s="20" t="s">
        <v>262</v>
      </c>
      <c r="K40" s="20" t="s">
        <v>201</v>
      </c>
      <c r="M40" t="str">
        <f t="shared" si="2"/>
        <v/>
      </c>
      <c r="O40" t="str">
        <f t="shared" si="4"/>
        <v/>
      </c>
      <c r="R40" t="str">
        <f t="shared" si="5"/>
        <v/>
      </c>
      <c r="V40" s="3"/>
    </row>
    <row r="41" spans="1:23">
      <c r="A41" s="20" t="s">
        <v>29</v>
      </c>
      <c r="B41" s="20" t="s">
        <v>27</v>
      </c>
      <c r="C41" s="20" t="s">
        <v>9</v>
      </c>
      <c r="D41" s="20" t="s">
        <v>10</v>
      </c>
      <c r="E41" s="20" t="s">
        <v>310</v>
      </c>
      <c r="F41" s="20" t="s">
        <v>311</v>
      </c>
      <c r="G41" s="20" t="s">
        <v>296</v>
      </c>
      <c r="H41" s="13" t="s">
        <v>469</v>
      </c>
      <c r="I41" s="13" t="s">
        <v>470</v>
      </c>
      <c r="J41" s="20" t="s">
        <v>262</v>
      </c>
      <c r="K41" s="20" t="s">
        <v>202</v>
      </c>
      <c r="M41" t="str">
        <f t="shared" si="2"/>
        <v/>
      </c>
      <c r="O41" t="str">
        <f t="shared" si="4"/>
        <v/>
      </c>
      <c r="R41" t="str">
        <f t="shared" si="5"/>
        <v/>
      </c>
    </row>
    <row r="42" spans="1:23">
      <c r="A42" s="20" t="s">
        <v>68</v>
      </c>
      <c r="B42" s="20" t="s">
        <v>69</v>
      </c>
      <c r="C42" s="20" t="s">
        <v>71</v>
      </c>
      <c r="D42" s="20" t="s">
        <v>72</v>
      </c>
      <c r="E42" s="20" t="s">
        <v>352</v>
      </c>
      <c r="F42" s="20" t="s">
        <v>353</v>
      </c>
      <c r="G42" s="20" t="s">
        <v>288</v>
      </c>
      <c r="H42" s="20" t="s">
        <v>218</v>
      </c>
      <c r="I42" s="21" t="s">
        <v>69</v>
      </c>
      <c r="J42" s="20" t="s">
        <v>270</v>
      </c>
      <c r="K42" s="20" t="s">
        <v>201</v>
      </c>
      <c r="M42" t="str">
        <f t="shared" si="2"/>
        <v>652-CD1206-S01575</v>
      </c>
      <c r="N42">
        <v>1</v>
      </c>
      <c r="O42">
        <f t="shared" si="4"/>
        <v>200</v>
      </c>
      <c r="Q42">
        <v>30</v>
      </c>
      <c r="R42">
        <f t="shared" si="5"/>
        <v>230</v>
      </c>
      <c r="S42" t="str">
        <f t="shared" ref="S42" si="7">A42</f>
        <v>D1</v>
      </c>
    </row>
    <row r="43" spans="1:23">
      <c r="A43" s="20" t="s">
        <v>194</v>
      </c>
      <c r="B43" s="20" t="s">
        <v>195</v>
      </c>
      <c r="C43" s="20" t="s">
        <v>197</v>
      </c>
      <c r="D43" s="20" t="s">
        <v>111</v>
      </c>
      <c r="E43" s="20" t="s">
        <v>435</v>
      </c>
      <c r="F43" s="20" t="s">
        <v>436</v>
      </c>
      <c r="G43" s="20" t="s">
        <v>288</v>
      </c>
      <c r="H43" s="20" t="s">
        <v>247</v>
      </c>
      <c r="I43" s="21" t="s">
        <v>195</v>
      </c>
      <c r="J43" s="20" t="s">
        <v>270</v>
      </c>
      <c r="K43" s="24" t="s">
        <v>201</v>
      </c>
      <c r="M43" t="str">
        <f t="shared" si="2"/>
        <v>652-CG0603MLC-05E</v>
      </c>
      <c r="N43">
        <v>2</v>
      </c>
      <c r="O43">
        <f t="shared" si="4"/>
        <v>400</v>
      </c>
      <c r="Q43">
        <v>30</v>
      </c>
      <c r="R43">
        <f t="shared" si="5"/>
        <v>430</v>
      </c>
      <c r="S43" t="str">
        <f>CONCATENATE(A43,", ",A44)</f>
        <v>Z5, Z6</v>
      </c>
    </row>
    <row r="44" spans="1:23">
      <c r="A44" s="20" t="s">
        <v>198</v>
      </c>
      <c r="B44" s="20" t="s">
        <v>195</v>
      </c>
      <c r="C44" s="20" t="s">
        <v>197</v>
      </c>
      <c r="D44" s="20" t="s">
        <v>111</v>
      </c>
      <c r="E44" s="20" t="s">
        <v>437</v>
      </c>
      <c r="F44" s="20" t="s">
        <v>438</v>
      </c>
      <c r="G44" s="20" t="s">
        <v>288</v>
      </c>
      <c r="H44" s="20" t="s">
        <v>247</v>
      </c>
      <c r="I44" s="21" t="s">
        <v>195</v>
      </c>
      <c r="J44" s="20" t="s">
        <v>270</v>
      </c>
      <c r="K44" s="24" t="s">
        <v>201</v>
      </c>
      <c r="M44" t="str">
        <f t="shared" si="2"/>
        <v/>
      </c>
      <c r="O44" t="str">
        <f t="shared" si="4"/>
        <v/>
      </c>
      <c r="R44" t="str">
        <f t="shared" si="5"/>
        <v/>
      </c>
    </row>
    <row r="45" spans="1:23">
      <c r="A45" s="20" t="s">
        <v>38</v>
      </c>
      <c r="B45" s="20" t="s">
        <v>39</v>
      </c>
      <c r="C45" s="20" t="s">
        <v>9</v>
      </c>
      <c r="D45" s="20" t="s">
        <v>10</v>
      </c>
      <c r="E45" s="20" t="s">
        <v>326</v>
      </c>
      <c r="F45" s="20" t="s">
        <v>323</v>
      </c>
      <c r="G45" s="20" t="s">
        <v>288</v>
      </c>
      <c r="H45" s="21" t="s">
        <v>209</v>
      </c>
      <c r="I45" s="21" t="s">
        <v>210</v>
      </c>
      <c r="J45" s="20" t="s">
        <v>270</v>
      </c>
      <c r="K45" s="20" t="s">
        <v>201</v>
      </c>
      <c r="M45" t="str">
        <f t="shared" si="2"/>
        <v>810-CGA3E3C0G2E152JA</v>
      </c>
      <c r="N45">
        <v>2</v>
      </c>
      <c r="O45">
        <f t="shared" si="4"/>
        <v>400</v>
      </c>
      <c r="Q45">
        <v>0</v>
      </c>
      <c r="R45">
        <f t="shared" si="5"/>
        <v>400</v>
      </c>
      <c r="S45" t="str">
        <f>CONCATENATE(A45,", ",A46)</f>
        <v>CDIV2A, CDIV2B</v>
      </c>
    </row>
    <row r="46" spans="1:23">
      <c r="A46" s="20" t="s">
        <v>40</v>
      </c>
      <c r="B46" s="20" t="s">
        <v>39</v>
      </c>
      <c r="C46" s="20" t="s">
        <v>9</v>
      </c>
      <c r="D46" s="20" t="s">
        <v>10</v>
      </c>
      <c r="E46" s="20" t="s">
        <v>327</v>
      </c>
      <c r="F46" s="20" t="s">
        <v>325</v>
      </c>
      <c r="G46" s="20" t="s">
        <v>288</v>
      </c>
      <c r="H46" s="21" t="s">
        <v>209</v>
      </c>
      <c r="I46" s="21" t="s">
        <v>210</v>
      </c>
      <c r="J46" s="20" t="s">
        <v>270</v>
      </c>
      <c r="K46" s="20" t="s">
        <v>202</v>
      </c>
      <c r="M46" t="str">
        <f t="shared" si="2"/>
        <v/>
      </c>
      <c r="O46" t="str">
        <f t="shared" si="4"/>
        <v/>
      </c>
      <c r="R46" t="str">
        <f t="shared" si="5"/>
        <v/>
      </c>
    </row>
    <row r="47" spans="1:23">
      <c r="A47" s="20" t="s">
        <v>181</v>
      </c>
      <c r="B47" s="20" t="s">
        <v>182</v>
      </c>
      <c r="C47" s="20" t="s">
        <v>9</v>
      </c>
      <c r="D47" s="20" t="s">
        <v>10</v>
      </c>
      <c r="E47" s="20" t="s">
        <v>428</v>
      </c>
      <c r="F47" s="20" t="s">
        <v>429</v>
      </c>
      <c r="G47" s="20" t="s">
        <v>288</v>
      </c>
      <c r="H47" s="20" t="s">
        <v>241</v>
      </c>
      <c r="I47" s="22" t="s">
        <v>242</v>
      </c>
      <c r="J47" s="20" t="s">
        <v>270</v>
      </c>
      <c r="K47" s="24" t="s">
        <v>201</v>
      </c>
      <c r="M47" t="str">
        <f>IF(H47&lt;&gt;H46,H47,"")</f>
        <v>652-CR0603FX-4993ELF</v>
      </c>
      <c r="N47">
        <v>1</v>
      </c>
      <c r="O47">
        <f t="shared" si="4"/>
        <v>200</v>
      </c>
      <c r="Q47">
        <v>30</v>
      </c>
      <c r="R47">
        <f t="shared" si="5"/>
        <v>230</v>
      </c>
      <c r="S47" t="str">
        <f t="shared" ref="S47:S48" si="8">A47</f>
        <v>VDIV1</v>
      </c>
    </row>
    <row r="48" spans="1:23">
      <c r="A48" s="20" t="s">
        <v>131</v>
      </c>
      <c r="B48" s="20">
        <v>100</v>
      </c>
      <c r="C48" s="20" t="s">
        <v>9</v>
      </c>
      <c r="D48" s="20" t="s">
        <v>10</v>
      </c>
      <c r="E48" s="20" t="s">
        <v>393</v>
      </c>
      <c r="F48" s="20" t="s">
        <v>394</v>
      </c>
      <c r="G48" s="20" t="s">
        <v>288</v>
      </c>
      <c r="H48" s="23" t="s">
        <v>252</v>
      </c>
      <c r="I48" s="25" t="s">
        <v>253</v>
      </c>
      <c r="J48" s="20" t="s">
        <v>270</v>
      </c>
      <c r="K48" s="20" t="s">
        <v>201</v>
      </c>
      <c r="M48" t="str">
        <f>IF(H48&lt;&gt;H47,H48,"")</f>
        <v>652-CR0603-JW-101ELF</v>
      </c>
      <c r="N48">
        <v>1</v>
      </c>
      <c r="O48">
        <f t="shared" si="4"/>
        <v>200</v>
      </c>
      <c r="Q48">
        <v>30</v>
      </c>
      <c r="R48">
        <f t="shared" si="5"/>
        <v>230</v>
      </c>
      <c r="S48" t="str">
        <f t="shared" si="8"/>
        <v>R1</v>
      </c>
    </row>
    <row r="49" spans="1:22">
      <c r="A49" s="20" t="s">
        <v>139</v>
      </c>
      <c r="B49" s="20">
        <v>22</v>
      </c>
      <c r="C49" s="20" t="s">
        <v>16</v>
      </c>
      <c r="D49" s="20" t="s">
        <v>10</v>
      </c>
      <c r="E49" s="20" t="s">
        <v>348</v>
      </c>
      <c r="F49" s="20" t="s">
        <v>400</v>
      </c>
      <c r="G49" s="20" t="s">
        <v>285</v>
      </c>
      <c r="H49" s="23" t="s">
        <v>250</v>
      </c>
      <c r="I49" s="25" t="s">
        <v>251</v>
      </c>
      <c r="J49" s="20" t="s">
        <v>270</v>
      </c>
      <c r="K49" s="20" t="s">
        <v>201</v>
      </c>
      <c r="M49" t="str">
        <f t="shared" si="2"/>
        <v>652-CR0805-FX22R0GLF</v>
      </c>
      <c r="N49">
        <v>2</v>
      </c>
      <c r="O49">
        <f t="shared" si="4"/>
        <v>400</v>
      </c>
      <c r="Q49">
        <v>0</v>
      </c>
      <c r="R49">
        <f t="shared" si="5"/>
        <v>400</v>
      </c>
      <c r="S49" t="str">
        <f>CONCATENATE(A49,", ",A50)</f>
        <v>RAA, RAB</v>
      </c>
    </row>
    <row r="50" spans="1:22">
      <c r="A50" s="20" t="s">
        <v>140</v>
      </c>
      <c r="B50" s="20">
        <v>22</v>
      </c>
      <c r="C50" s="20" t="s">
        <v>142</v>
      </c>
      <c r="D50" s="20" t="s">
        <v>10</v>
      </c>
      <c r="E50" s="20" t="s">
        <v>350</v>
      </c>
      <c r="F50" s="20" t="s">
        <v>401</v>
      </c>
      <c r="G50" s="20" t="s">
        <v>285</v>
      </c>
      <c r="H50" s="23" t="s">
        <v>250</v>
      </c>
      <c r="I50" s="25" t="s">
        <v>251</v>
      </c>
      <c r="J50" s="20" t="s">
        <v>270</v>
      </c>
      <c r="K50" s="20" t="s">
        <v>202</v>
      </c>
      <c r="M50" t="str">
        <f t="shared" si="2"/>
        <v/>
      </c>
      <c r="O50" t="str">
        <f t="shared" si="4"/>
        <v/>
      </c>
      <c r="R50" t="str">
        <f t="shared" si="5"/>
        <v/>
      </c>
    </row>
    <row r="51" spans="1:22">
      <c r="A51" s="20" t="s">
        <v>183</v>
      </c>
      <c r="B51" s="20" t="s">
        <v>184</v>
      </c>
      <c r="C51" s="20" t="s">
        <v>9</v>
      </c>
      <c r="D51" s="20" t="s">
        <v>10</v>
      </c>
      <c r="E51" s="20" t="s">
        <v>430</v>
      </c>
      <c r="F51" s="20" t="s">
        <v>431</v>
      </c>
      <c r="G51" s="20" t="s">
        <v>293</v>
      </c>
      <c r="H51" t="s">
        <v>471</v>
      </c>
      <c r="I51" s="14" t="s">
        <v>472</v>
      </c>
      <c r="J51" s="20" t="s">
        <v>270</v>
      </c>
      <c r="K51" s="24" t="s">
        <v>201</v>
      </c>
      <c r="M51" t="str">
        <f t="shared" si="2"/>
        <v>603-RC0603FR-071M8L</v>
      </c>
      <c r="N51">
        <v>1</v>
      </c>
      <c r="O51">
        <f t="shared" si="4"/>
        <v>200</v>
      </c>
      <c r="Q51">
        <v>30</v>
      </c>
      <c r="R51">
        <f t="shared" si="5"/>
        <v>230</v>
      </c>
      <c r="S51" t="str">
        <f t="shared" ref="S51:S54" si="9">A51</f>
        <v>VDIV2</v>
      </c>
    </row>
    <row r="52" spans="1:22">
      <c r="A52" s="20" t="s">
        <v>132</v>
      </c>
      <c r="B52" s="20">
        <v>330</v>
      </c>
      <c r="C52" s="20" t="s">
        <v>9</v>
      </c>
      <c r="D52" s="20" t="s">
        <v>10</v>
      </c>
      <c r="E52" s="20" t="s">
        <v>395</v>
      </c>
      <c r="F52" s="20" t="s">
        <v>302</v>
      </c>
      <c r="G52" s="20" t="s">
        <v>285</v>
      </c>
      <c r="H52" s="20" t="s">
        <v>235</v>
      </c>
      <c r="I52" s="21" t="s">
        <v>236</v>
      </c>
      <c r="J52" s="20" t="s">
        <v>270</v>
      </c>
      <c r="K52" s="20" t="s">
        <v>201</v>
      </c>
      <c r="M52" t="str">
        <f t="shared" si="2"/>
        <v>71-CRCW0603330RFKEB</v>
      </c>
      <c r="N52">
        <v>1</v>
      </c>
      <c r="O52">
        <f t="shared" si="4"/>
        <v>200</v>
      </c>
      <c r="Q52">
        <v>30</v>
      </c>
      <c r="R52">
        <f t="shared" si="5"/>
        <v>230</v>
      </c>
      <c r="S52" t="str">
        <f t="shared" si="9"/>
        <v>R2</v>
      </c>
    </row>
    <row r="53" spans="1:22">
      <c r="A53" s="20" t="s">
        <v>168</v>
      </c>
      <c r="B53" s="20" t="s">
        <v>169</v>
      </c>
      <c r="C53" s="20" t="s">
        <v>170</v>
      </c>
      <c r="D53" s="20" t="s">
        <v>171</v>
      </c>
      <c r="E53" s="20" t="s">
        <v>424</v>
      </c>
      <c r="F53" s="20" t="s">
        <v>425</v>
      </c>
      <c r="G53" s="20" t="s">
        <v>288</v>
      </c>
      <c r="H53" t="s">
        <v>547</v>
      </c>
      <c r="I53" s="14" t="s">
        <v>548</v>
      </c>
      <c r="J53" s="20" t="s">
        <v>270</v>
      </c>
      <c r="K53" s="24" t="s">
        <v>201</v>
      </c>
      <c r="M53" t="s">
        <v>547</v>
      </c>
      <c r="N53">
        <v>1</v>
      </c>
      <c r="O53">
        <f t="shared" si="4"/>
        <v>200</v>
      </c>
      <c r="Q53">
        <v>30</v>
      </c>
      <c r="R53">
        <f t="shared" si="5"/>
        <v>230</v>
      </c>
      <c r="S53" t="str">
        <f t="shared" si="9"/>
        <v>T_SD</v>
      </c>
      <c r="V53" s="1"/>
    </row>
    <row r="54" spans="1:22">
      <c r="A54" s="20" t="s">
        <v>143</v>
      </c>
      <c r="B54" s="20" t="s">
        <v>144</v>
      </c>
      <c r="C54" s="20" t="s">
        <v>146</v>
      </c>
      <c r="D54" s="20" t="s">
        <v>147</v>
      </c>
      <c r="E54" s="20" t="s">
        <v>402</v>
      </c>
      <c r="F54" s="20" t="s">
        <v>403</v>
      </c>
      <c r="G54" s="20" t="s">
        <v>288</v>
      </c>
      <c r="H54" s="20" t="s">
        <v>237</v>
      </c>
      <c r="I54" s="21" t="s">
        <v>238</v>
      </c>
      <c r="J54" s="20" t="s">
        <v>270</v>
      </c>
      <c r="K54" s="24" t="s">
        <v>201</v>
      </c>
      <c r="M54" t="e">
        <f>IF(H54&lt;&gt;#REF!,H54,"")</f>
        <v>#REF!</v>
      </c>
      <c r="N54">
        <v>1</v>
      </c>
      <c r="O54" t="e">
        <f t="shared" si="4"/>
        <v>#REF!</v>
      </c>
      <c r="Q54">
        <v>15</v>
      </c>
      <c r="R54" t="e">
        <f t="shared" si="5"/>
        <v>#REF!</v>
      </c>
      <c r="S54" t="str">
        <f t="shared" si="9"/>
        <v>RESET</v>
      </c>
    </row>
    <row r="55" spans="1:22">
      <c r="A55" s="20" t="s">
        <v>25</v>
      </c>
      <c r="B55" s="20" t="s">
        <v>24</v>
      </c>
      <c r="C55" s="20" t="s">
        <v>9</v>
      </c>
      <c r="D55" s="20" t="s">
        <v>10</v>
      </c>
      <c r="E55" s="20" t="s">
        <v>305</v>
      </c>
      <c r="F55" s="20" t="s">
        <v>304</v>
      </c>
      <c r="G55" s="20" t="s">
        <v>288</v>
      </c>
      <c r="H55" s="20" t="s">
        <v>216</v>
      </c>
      <c r="I55" s="21" t="s">
        <v>217</v>
      </c>
      <c r="J55" s="20" t="s">
        <v>270</v>
      </c>
      <c r="K55" s="20" t="s">
        <v>201</v>
      </c>
      <c r="M55" t="str">
        <f t="shared" si="2"/>
        <v>81-GRM39C220J50</v>
      </c>
      <c r="N55">
        <v>2</v>
      </c>
      <c r="O55">
        <f t="shared" si="4"/>
        <v>400</v>
      </c>
      <c r="Q55">
        <v>30</v>
      </c>
      <c r="R55">
        <f t="shared" si="5"/>
        <v>430</v>
      </c>
      <c r="S55" t="str">
        <f>CONCATENATE(A55,", ",A56)</f>
        <v>C10, C9</v>
      </c>
    </row>
    <row r="56" spans="1:22">
      <c r="A56" s="20" t="s">
        <v>23</v>
      </c>
      <c r="B56" s="20" t="s">
        <v>24</v>
      </c>
      <c r="C56" s="20" t="s">
        <v>9</v>
      </c>
      <c r="D56" s="20" t="s">
        <v>10</v>
      </c>
      <c r="E56" s="20" t="s">
        <v>303</v>
      </c>
      <c r="F56" s="20" t="s">
        <v>304</v>
      </c>
      <c r="G56" s="20" t="s">
        <v>293</v>
      </c>
      <c r="H56" s="20" t="s">
        <v>216</v>
      </c>
      <c r="I56" s="21" t="s">
        <v>217</v>
      </c>
      <c r="J56" s="20" t="s">
        <v>270</v>
      </c>
      <c r="K56" s="20" t="s">
        <v>201</v>
      </c>
      <c r="M56" t="str">
        <f t="shared" si="2"/>
        <v/>
      </c>
      <c r="O56" t="str">
        <f t="shared" si="4"/>
        <v/>
      </c>
      <c r="R56" t="str">
        <f t="shared" si="5"/>
        <v/>
      </c>
    </row>
    <row r="57" spans="1:22">
      <c r="A57" s="20" t="s">
        <v>185</v>
      </c>
      <c r="B57" s="20" t="s">
        <v>186</v>
      </c>
      <c r="C57" s="20" t="s">
        <v>188</v>
      </c>
      <c r="D57" s="20" t="s">
        <v>199</v>
      </c>
      <c r="E57" s="20" t="s">
        <v>432</v>
      </c>
      <c r="F57" s="20" t="s">
        <v>433</v>
      </c>
      <c r="G57" s="20" t="s">
        <v>285</v>
      </c>
      <c r="H57" s="20" t="s">
        <v>248</v>
      </c>
      <c r="I57" s="21" t="s">
        <v>249</v>
      </c>
      <c r="J57" s="20" t="s">
        <v>270</v>
      </c>
      <c r="K57" s="24" t="s">
        <v>201</v>
      </c>
      <c r="M57" t="str">
        <f t="shared" si="2"/>
        <v>926-LM3671MF-3.3NOPB</v>
      </c>
      <c r="N57">
        <v>1</v>
      </c>
      <c r="O57">
        <f t="shared" si="4"/>
        <v>200</v>
      </c>
      <c r="Q57">
        <v>30</v>
      </c>
      <c r="R57">
        <f t="shared" si="5"/>
        <v>230</v>
      </c>
      <c r="S57" t="str">
        <f t="shared" ref="S57" si="10">A57</f>
        <v>VREG</v>
      </c>
    </row>
    <row r="58" spans="1:22">
      <c r="A58" s="20" t="s">
        <v>13</v>
      </c>
      <c r="B58" s="20" t="s">
        <v>14</v>
      </c>
      <c r="C58" s="20" t="s">
        <v>16</v>
      </c>
      <c r="D58" s="20" t="s">
        <v>10</v>
      </c>
      <c r="E58" s="20" t="s">
        <v>291</v>
      </c>
      <c r="F58" s="20" t="s">
        <v>292</v>
      </c>
      <c r="G58" s="20" t="s">
        <v>293</v>
      </c>
      <c r="H58" s="20" t="s">
        <v>266</v>
      </c>
      <c r="I58" s="21" t="s">
        <v>267</v>
      </c>
      <c r="J58" s="20" t="s">
        <v>270</v>
      </c>
      <c r="K58" s="20" t="s">
        <v>201</v>
      </c>
      <c r="M58" t="str">
        <f t="shared" si="2"/>
        <v>963-LMK212ABJ106MG-T</v>
      </c>
      <c r="N58">
        <v>2</v>
      </c>
      <c r="O58">
        <f t="shared" si="4"/>
        <v>400</v>
      </c>
      <c r="Q58">
        <v>30</v>
      </c>
      <c r="R58">
        <f t="shared" si="5"/>
        <v>430</v>
      </c>
      <c r="S58" t="str">
        <f>CONCATENATE(A58,", ",A59)</f>
        <v>C3.3V, C5V</v>
      </c>
    </row>
    <row r="59" spans="1:22">
      <c r="A59" s="20" t="s">
        <v>18</v>
      </c>
      <c r="B59" s="20" t="s">
        <v>14</v>
      </c>
      <c r="C59" s="20" t="s">
        <v>16</v>
      </c>
      <c r="D59" s="20" t="s">
        <v>10</v>
      </c>
      <c r="E59" s="20" t="s">
        <v>297</v>
      </c>
      <c r="F59" s="20" t="s">
        <v>292</v>
      </c>
      <c r="G59" s="20" t="s">
        <v>288</v>
      </c>
      <c r="H59" s="24" t="s">
        <v>266</v>
      </c>
      <c r="I59" s="22" t="s">
        <v>267</v>
      </c>
      <c r="J59" s="20" t="s">
        <v>270</v>
      </c>
      <c r="K59" s="20" t="s">
        <v>201</v>
      </c>
      <c r="M59" t="str">
        <f t="shared" si="2"/>
        <v/>
      </c>
      <c r="O59" t="str">
        <f t="shared" si="4"/>
        <v/>
      </c>
      <c r="R59" t="str">
        <f t="shared" si="5"/>
        <v/>
      </c>
    </row>
    <row r="60" spans="1:22">
      <c r="A60" s="20" t="s">
        <v>108</v>
      </c>
      <c r="B60" s="20" t="s">
        <v>109</v>
      </c>
      <c r="C60" s="20">
        <v>805</v>
      </c>
      <c r="D60" s="20" t="s">
        <v>111</v>
      </c>
      <c r="E60" s="20" t="s">
        <v>381</v>
      </c>
      <c r="F60" s="20" t="s">
        <v>382</v>
      </c>
      <c r="G60" s="20" t="s">
        <v>285</v>
      </c>
      <c r="H60" s="20" t="s">
        <v>224</v>
      </c>
      <c r="I60" s="21" t="s">
        <v>109</v>
      </c>
      <c r="J60" s="20" t="s">
        <v>270</v>
      </c>
      <c r="K60" s="20" t="s">
        <v>201</v>
      </c>
      <c r="M60" t="str">
        <f t="shared" si="2"/>
        <v>652-MH2029-300Y</v>
      </c>
      <c r="N60">
        <v>2</v>
      </c>
      <c r="O60">
        <f t="shared" si="4"/>
        <v>400</v>
      </c>
      <c r="Q60">
        <v>30</v>
      </c>
      <c r="R60">
        <f t="shared" si="5"/>
        <v>430</v>
      </c>
      <c r="S60" t="str">
        <f>CONCATENATE(A60,", ",A61)</f>
        <v>L6, L7</v>
      </c>
    </row>
    <row r="61" spans="1:22">
      <c r="A61" s="20" t="s">
        <v>112</v>
      </c>
      <c r="B61" s="20" t="s">
        <v>109</v>
      </c>
      <c r="C61" s="20">
        <v>805</v>
      </c>
      <c r="D61" s="20" t="s">
        <v>111</v>
      </c>
      <c r="E61" s="20" t="s">
        <v>383</v>
      </c>
      <c r="F61" s="20" t="s">
        <v>384</v>
      </c>
      <c r="G61" s="20" t="s">
        <v>288</v>
      </c>
      <c r="H61" s="20" t="s">
        <v>224</v>
      </c>
      <c r="I61" s="21" t="s">
        <v>109</v>
      </c>
      <c r="J61" s="20" t="s">
        <v>270</v>
      </c>
      <c r="K61" s="20" t="s">
        <v>201</v>
      </c>
      <c r="M61" t="str">
        <f t="shared" si="2"/>
        <v/>
      </c>
      <c r="O61" t="str">
        <f t="shared" si="4"/>
        <v/>
      </c>
      <c r="R61" t="str">
        <f t="shared" si="5"/>
        <v/>
      </c>
    </row>
    <row r="62" spans="1:22">
      <c r="A62" s="20" t="s">
        <v>133</v>
      </c>
      <c r="B62" s="20" t="s">
        <v>134</v>
      </c>
      <c r="C62" s="20" t="s">
        <v>136</v>
      </c>
      <c r="D62" s="20" t="s">
        <v>137</v>
      </c>
      <c r="E62" s="20" t="s">
        <v>396</v>
      </c>
      <c r="F62" s="20" t="s">
        <v>397</v>
      </c>
      <c r="G62" s="20" t="s">
        <v>296</v>
      </c>
      <c r="H62" s="20" t="s">
        <v>233</v>
      </c>
      <c r="I62" s="21" t="s">
        <v>234</v>
      </c>
      <c r="J62" s="20" t="s">
        <v>270</v>
      </c>
      <c r="K62" s="20" t="s">
        <v>201</v>
      </c>
      <c r="M62" t="str">
        <f t="shared" si="2"/>
        <v>603-RC0603JR-0710KL</v>
      </c>
      <c r="N62">
        <v>5</v>
      </c>
      <c r="O62">
        <f t="shared" si="4"/>
        <v>1000</v>
      </c>
      <c r="Q62">
        <v>30</v>
      </c>
      <c r="R62">
        <f t="shared" si="5"/>
        <v>1030</v>
      </c>
      <c r="S62" t="str">
        <f>CONCATENATE(A62,", ",A63,", ",A64,", ",A65,", ",A66)</f>
        <v>R3, R4, RP_INT, RP_SCL, RP_SDA</v>
      </c>
    </row>
    <row r="63" spans="1:22">
      <c r="A63" s="20" t="s">
        <v>138</v>
      </c>
      <c r="B63" s="20" t="s">
        <v>134</v>
      </c>
      <c r="C63" s="20" t="s">
        <v>9</v>
      </c>
      <c r="D63" s="20" t="s">
        <v>10</v>
      </c>
      <c r="E63" s="20" t="s">
        <v>398</v>
      </c>
      <c r="F63" s="20" t="s">
        <v>399</v>
      </c>
      <c r="G63" s="20" t="s">
        <v>293</v>
      </c>
      <c r="H63" s="20" t="s">
        <v>233</v>
      </c>
      <c r="I63" s="21" t="s">
        <v>234</v>
      </c>
      <c r="J63" s="20" t="s">
        <v>270</v>
      </c>
      <c r="K63" s="20" t="s">
        <v>201</v>
      </c>
      <c r="M63" t="str">
        <f t="shared" si="2"/>
        <v/>
      </c>
      <c r="O63" t="str">
        <f t="shared" si="4"/>
        <v/>
      </c>
      <c r="R63" t="str">
        <f t="shared" si="5"/>
        <v/>
      </c>
    </row>
    <row r="64" spans="1:22">
      <c r="A64" s="20" t="s">
        <v>153</v>
      </c>
      <c r="B64" s="20" t="s">
        <v>134</v>
      </c>
      <c r="C64" s="20" t="s">
        <v>9</v>
      </c>
      <c r="D64" s="20" t="s">
        <v>10</v>
      </c>
      <c r="E64" s="20" t="s">
        <v>408</v>
      </c>
      <c r="F64" s="20" t="s">
        <v>409</v>
      </c>
      <c r="G64" s="20" t="s">
        <v>293</v>
      </c>
      <c r="H64" s="20" t="s">
        <v>233</v>
      </c>
      <c r="I64" s="21" t="s">
        <v>234</v>
      </c>
      <c r="J64" s="20" t="s">
        <v>270</v>
      </c>
      <c r="K64" s="24" t="s">
        <v>201</v>
      </c>
      <c r="M64" t="str">
        <f t="shared" si="2"/>
        <v/>
      </c>
      <c r="O64" t="str">
        <f t="shared" si="4"/>
        <v/>
      </c>
      <c r="R64" t="str">
        <f t="shared" si="5"/>
        <v/>
      </c>
    </row>
    <row r="65" spans="1:19">
      <c r="A65" s="20" t="s">
        <v>154</v>
      </c>
      <c r="B65" s="20" t="s">
        <v>134</v>
      </c>
      <c r="C65" s="20" t="s">
        <v>9</v>
      </c>
      <c r="D65" s="20" t="s">
        <v>10</v>
      </c>
      <c r="E65" s="20" t="s">
        <v>410</v>
      </c>
      <c r="F65" s="20" t="s">
        <v>411</v>
      </c>
      <c r="G65" s="20" t="s">
        <v>293</v>
      </c>
      <c r="H65" s="20" t="s">
        <v>233</v>
      </c>
      <c r="I65" s="21" t="s">
        <v>234</v>
      </c>
      <c r="J65" s="20" t="s">
        <v>270</v>
      </c>
      <c r="K65" s="24" t="s">
        <v>201</v>
      </c>
      <c r="M65" t="str">
        <f t="shared" si="2"/>
        <v/>
      </c>
      <c r="O65" t="str">
        <f t="shared" si="4"/>
        <v/>
      </c>
      <c r="R65" t="str">
        <f t="shared" si="5"/>
        <v/>
      </c>
    </row>
    <row r="66" spans="1:19">
      <c r="A66" s="20" t="s">
        <v>155</v>
      </c>
      <c r="B66" s="20" t="s">
        <v>134</v>
      </c>
      <c r="C66" s="20" t="s">
        <v>9</v>
      </c>
      <c r="D66" s="20" t="s">
        <v>10</v>
      </c>
      <c r="E66" s="20" t="s">
        <v>412</v>
      </c>
      <c r="F66" s="20" t="s">
        <v>413</v>
      </c>
      <c r="G66" s="20" t="s">
        <v>293</v>
      </c>
      <c r="H66" s="20" t="s">
        <v>233</v>
      </c>
      <c r="I66" s="21" t="s">
        <v>234</v>
      </c>
      <c r="J66" s="20" t="s">
        <v>270</v>
      </c>
      <c r="K66" s="24" t="s">
        <v>201</v>
      </c>
      <c r="M66" t="str">
        <f t="shared" si="2"/>
        <v/>
      </c>
      <c r="O66" t="str">
        <f t="shared" si="4"/>
        <v/>
      </c>
      <c r="R66" t="str">
        <f t="shared" si="5"/>
        <v/>
      </c>
    </row>
    <row r="67" spans="1:19">
      <c r="A67" s="20" t="s">
        <v>156</v>
      </c>
      <c r="B67" s="20" t="s">
        <v>157</v>
      </c>
      <c r="C67" s="20" t="s">
        <v>158</v>
      </c>
      <c r="D67" s="20" t="s">
        <v>159</v>
      </c>
      <c r="E67" s="20" t="s">
        <v>414</v>
      </c>
      <c r="F67" s="20" t="s">
        <v>415</v>
      </c>
      <c r="G67" s="20" t="s">
        <v>296</v>
      </c>
      <c r="H67" s="23" t="s">
        <v>256</v>
      </c>
      <c r="I67" s="25" t="s">
        <v>257</v>
      </c>
      <c r="J67" s="20" t="s">
        <v>270</v>
      </c>
      <c r="K67" s="24" t="s">
        <v>201</v>
      </c>
      <c r="M67" t="str">
        <f t="shared" si="2"/>
        <v>428-202821-MG01</v>
      </c>
      <c r="N67">
        <v>1</v>
      </c>
      <c r="O67">
        <f t="shared" si="4"/>
        <v>200</v>
      </c>
      <c r="Q67">
        <v>15</v>
      </c>
      <c r="R67">
        <f t="shared" si="5"/>
        <v>215</v>
      </c>
      <c r="S67" t="str">
        <f t="shared" ref="S67:S70" si="11">A67</f>
        <v>RTC</v>
      </c>
    </row>
    <row r="68" spans="1:19">
      <c r="A68" s="20" t="s">
        <v>127</v>
      </c>
      <c r="B68" s="20" t="s">
        <v>128</v>
      </c>
      <c r="C68" s="20" t="s">
        <v>129</v>
      </c>
      <c r="D68" s="20" t="s">
        <v>130</v>
      </c>
      <c r="E68" s="20" t="s">
        <v>391</v>
      </c>
      <c r="F68" s="20" t="s">
        <v>392</v>
      </c>
      <c r="G68" s="20" t="s">
        <v>288</v>
      </c>
      <c r="H68" s="20" t="s">
        <v>229</v>
      </c>
      <c r="I68" s="20" t="s">
        <v>230</v>
      </c>
      <c r="J68" s="20" t="s">
        <v>270</v>
      </c>
      <c r="K68" s="20" t="s">
        <v>201</v>
      </c>
      <c r="M68" t="str">
        <f t="shared" si="2"/>
        <v>78-SI2323DDS-T1-GE3</v>
      </c>
      <c r="N68">
        <v>1</v>
      </c>
      <c r="O68">
        <f t="shared" si="4"/>
        <v>200</v>
      </c>
      <c r="Q68">
        <v>30</v>
      </c>
      <c r="R68">
        <f t="shared" si="5"/>
        <v>230</v>
      </c>
      <c r="S68" t="str">
        <f t="shared" si="11"/>
        <v>Q1</v>
      </c>
    </row>
    <row r="69" spans="1:19">
      <c r="A69" s="20" t="s">
        <v>104</v>
      </c>
      <c r="B69" s="20" t="s">
        <v>105</v>
      </c>
      <c r="C69" s="20" t="s">
        <v>107</v>
      </c>
      <c r="D69" s="20" t="s">
        <v>10</v>
      </c>
      <c r="E69" s="20" t="s">
        <v>379</v>
      </c>
      <c r="F69" s="20" t="s">
        <v>380</v>
      </c>
      <c r="G69" s="20" t="s">
        <v>288</v>
      </c>
      <c r="H69" s="20" t="s">
        <v>254</v>
      </c>
      <c r="I69" s="21" t="s">
        <v>255</v>
      </c>
      <c r="J69" s="20" t="s">
        <v>270</v>
      </c>
      <c r="K69" s="20" t="s">
        <v>201</v>
      </c>
      <c r="M69" t="str">
        <f t="shared" ref="M69:M73" si="12">IF(H69&lt;&gt;H68,H69,"")</f>
        <v>652-SRN4018TA-2R2M</v>
      </c>
      <c r="N69">
        <v>1</v>
      </c>
      <c r="O69">
        <f t="shared" si="4"/>
        <v>200</v>
      </c>
      <c r="Q69">
        <v>30</v>
      </c>
      <c r="R69">
        <f t="shared" si="5"/>
        <v>230</v>
      </c>
      <c r="S69" t="str">
        <f t="shared" si="11"/>
        <v>L1</v>
      </c>
    </row>
    <row r="70" spans="1:19">
      <c r="A70" s="20" t="s">
        <v>49</v>
      </c>
      <c r="B70" s="20" t="s">
        <v>50</v>
      </c>
      <c r="C70" s="20" t="s">
        <v>52</v>
      </c>
      <c r="D70" s="20" t="s">
        <v>53</v>
      </c>
      <c r="E70" s="20" t="s">
        <v>338</v>
      </c>
      <c r="F70" s="20" t="s">
        <v>339</v>
      </c>
      <c r="G70" s="20" t="s">
        <v>288</v>
      </c>
      <c r="H70" s="20" t="s">
        <v>207</v>
      </c>
      <c r="I70" s="21" t="s">
        <v>208</v>
      </c>
      <c r="J70" s="20" t="s">
        <v>270</v>
      </c>
      <c r="K70" s="20" t="s">
        <v>201</v>
      </c>
      <c r="M70" t="str">
        <f t="shared" si="12"/>
        <v>581-TAJA475M016R</v>
      </c>
      <c r="N70">
        <v>1</v>
      </c>
      <c r="O70">
        <f t="shared" si="4"/>
        <v>200</v>
      </c>
      <c r="Q70">
        <v>30</v>
      </c>
      <c r="R70">
        <f t="shared" si="5"/>
        <v>230</v>
      </c>
      <c r="S70" t="str">
        <f t="shared" si="11"/>
        <v>CREF</v>
      </c>
    </row>
    <row r="71" spans="1:19">
      <c r="A71" s="20" t="s">
        <v>60</v>
      </c>
      <c r="B71" s="20" t="s">
        <v>61</v>
      </c>
      <c r="C71" s="20" t="s">
        <v>63</v>
      </c>
      <c r="D71" s="20" t="s">
        <v>10</v>
      </c>
      <c r="E71" s="20" t="s">
        <v>344</v>
      </c>
      <c r="F71" s="20" t="s">
        <v>345</v>
      </c>
      <c r="G71" s="20" t="s">
        <v>285</v>
      </c>
      <c r="H71" s="23" t="s">
        <v>271</v>
      </c>
      <c r="I71" s="25" t="s">
        <v>272</v>
      </c>
      <c r="J71" s="20" t="s">
        <v>270</v>
      </c>
      <c r="K71" s="20" t="s">
        <v>201</v>
      </c>
      <c r="M71" t="str">
        <f t="shared" si="12"/>
        <v>81-TZB4R500BA10R00</v>
      </c>
      <c r="N71">
        <v>0</v>
      </c>
      <c r="O71">
        <f t="shared" ref="O71:O73" si="13">IF(M71="","",N71*200)</f>
        <v>0</v>
      </c>
      <c r="Q71">
        <v>20</v>
      </c>
      <c r="R71">
        <f t="shared" ref="R71:R73" si="14">IF(M71="","",O71-P71+Q71)</f>
        <v>20</v>
      </c>
      <c r="S71" t="str">
        <f>CONCATENATE(A71,", ",A72)</f>
        <v>CVA, CVB</v>
      </c>
    </row>
    <row r="72" spans="1:19">
      <c r="A72" s="20" t="s">
        <v>64</v>
      </c>
      <c r="B72" s="20" t="s">
        <v>61</v>
      </c>
      <c r="C72" s="20" t="s">
        <v>63</v>
      </c>
      <c r="D72" s="20" t="s">
        <v>10</v>
      </c>
      <c r="E72" s="20" t="s">
        <v>346</v>
      </c>
      <c r="F72" s="20" t="s">
        <v>347</v>
      </c>
      <c r="G72" s="20" t="s">
        <v>285</v>
      </c>
      <c r="H72" s="23" t="s">
        <v>271</v>
      </c>
      <c r="I72" s="25" t="s">
        <v>272</v>
      </c>
      <c r="J72" s="20" t="s">
        <v>270</v>
      </c>
      <c r="K72" s="20" t="s">
        <v>202</v>
      </c>
      <c r="M72" t="str">
        <f t="shared" si="12"/>
        <v/>
      </c>
      <c r="O72" t="str">
        <f t="shared" si="13"/>
        <v/>
      </c>
      <c r="R72" t="str">
        <f t="shared" si="14"/>
        <v/>
      </c>
    </row>
    <row r="73" spans="1:19">
      <c r="A73" s="20" t="s">
        <v>177</v>
      </c>
      <c r="B73" s="20" t="s">
        <v>178</v>
      </c>
      <c r="C73" s="20" t="s">
        <v>179</v>
      </c>
      <c r="D73" s="20" t="s">
        <v>180</v>
      </c>
      <c r="E73" s="20" t="s">
        <v>426</v>
      </c>
      <c r="F73" s="20" t="s">
        <v>427</v>
      </c>
      <c r="G73" s="20" t="s">
        <v>288</v>
      </c>
      <c r="H73" s="20" t="s">
        <v>239</v>
      </c>
      <c r="I73" s="21" t="s">
        <v>240</v>
      </c>
      <c r="J73" s="20" t="s">
        <v>270</v>
      </c>
      <c r="K73" s="24" t="s">
        <v>201</v>
      </c>
      <c r="M73" t="str">
        <f t="shared" si="12"/>
        <v>490-UJ2-MBH-1-SMT</v>
      </c>
      <c r="N73">
        <v>1</v>
      </c>
      <c r="O73">
        <f t="shared" si="13"/>
        <v>200</v>
      </c>
      <c r="Q73">
        <v>15</v>
      </c>
      <c r="R73">
        <f t="shared" si="14"/>
        <v>215</v>
      </c>
      <c r="S73" t="str">
        <f t="shared" ref="S73" si="15">A73</f>
        <v>USB</v>
      </c>
    </row>
    <row r="74" spans="1:19">
      <c r="A74" s="20" t="s">
        <v>354</v>
      </c>
      <c r="B74" s="20" t="s">
        <v>355</v>
      </c>
      <c r="C74" s="20" t="s">
        <v>356</v>
      </c>
      <c r="D74" s="20" t="s">
        <v>357</v>
      </c>
      <c r="E74" s="20" t="s">
        <v>358</v>
      </c>
      <c r="F74" s="20" t="s">
        <v>359</v>
      </c>
      <c r="G74" s="20" t="s">
        <v>293</v>
      </c>
      <c r="H74" s="20" t="s">
        <v>98</v>
      </c>
      <c r="I74" s="20" t="s">
        <v>98</v>
      </c>
      <c r="J74" s="20" t="s">
        <v>98</v>
      </c>
      <c r="K74" s="20"/>
    </row>
    <row r="75" spans="1:19">
      <c r="A75" s="20" t="s">
        <v>360</v>
      </c>
      <c r="B75" s="20" t="s">
        <v>355</v>
      </c>
      <c r="C75" s="20" t="s">
        <v>356</v>
      </c>
      <c r="D75" s="20" t="s">
        <v>357</v>
      </c>
      <c r="E75" s="20" t="s">
        <v>361</v>
      </c>
      <c r="F75" s="20" t="s">
        <v>362</v>
      </c>
      <c r="G75" s="20" t="s">
        <v>288</v>
      </c>
      <c r="H75" s="20" t="s">
        <v>98</v>
      </c>
      <c r="I75" s="20" t="s">
        <v>98</v>
      </c>
      <c r="J75" s="20" t="s">
        <v>98</v>
      </c>
      <c r="K75" s="20"/>
    </row>
    <row r="76" spans="1:19">
      <c r="A76" s="20" t="s">
        <v>363</v>
      </c>
      <c r="B76" s="20" t="s">
        <v>355</v>
      </c>
      <c r="C76" s="20" t="s">
        <v>356</v>
      </c>
      <c r="D76" s="20" t="s">
        <v>357</v>
      </c>
      <c r="E76" s="20" t="s">
        <v>364</v>
      </c>
      <c r="F76" s="20" t="s">
        <v>365</v>
      </c>
      <c r="G76" s="20" t="s">
        <v>288</v>
      </c>
      <c r="H76" s="20" t="s">
        <v>98</v>
      </c>
      <c r="I76" s="20" t="s">
        <v>98</v>
      </c>
      <c r="J76" s="20" t="s">
        <v>98</v>
      </c>
      <c r="K76" s="20"/>
    </row>
    <row r="77" spans="1:19">
      <c r="A77" s="20" t="s">
        <v>148</v>
      </c>
      <c r="B77" s="20" t="s">
        <v>149</v>
      </c>
      <c r="C77" s="20" t="s">
        <v>150</v>
      </c>
      <c r="D77" s="20" t="s">
        <v>151</v>
      </c>
      <c r="E77" s="20" t="s">
        <v>404</v>
      </c>
      <c r="F77" s="20" t="s">
        <v>405</v>
      </c>
      <c r="G77" s="20" t="s">
        <v>285</v>
      </c>
      <c r="H77" s="26" t="s">
        <v>149</v>
      </c>
      <c r="I77" s="21" t="s">
        <v>149</v>
      </c>
      <c r="J77" s="20" t="s">
        <v>274</v>
      </c>
      <c r="K77" s="24" t="s">
        <v>201</v>
      </c>
    </row>
    <row r="78" spans="1:19">
      <c r="A78" s="20" t="s">
        <v>152</v>
      </c>
      <c r="B78" s="20" t="s">
        <v>149</v>
      </c>
      <c r="C78" s="20" t="s">
        <v>150</v>
      </c>
      <c r="D78" s="20" t="s">
        <v>151</v>
      </c>
      <c r="E78" s="20" t="s">
        <v>406</v>
      </c>
      <c r="F78" s="20" t="s">
        <v>407</v>
      </c>
      <c r="G78" s="20" t="s">
        <v>285</v>
      </c>
      <c r="H78" s="26" t="s">
        <v>149</v>
      </c>
      <c r="I78" s="21" t="s">
        <v>149</v>
      </c>
      <c r="J78" s="20" t="s">
        <v>274</v>
      </c>
      <c r="K78" s="20" t="s">
        <v>202</v>
      </c>
    </row>
    <row r="79" spans="1:19">
      <c r="A79" s="20" t="s">
        <v>204</v>
      </c>
      <c r="B79" s="20" t="s">
        <v>172</v>
      </c>
      <c r="C79" s="20" t="s">
        <v>173</v>
      </c>
      <c r="D79" s="20" t="s">
        <v>174</v>
      </c>
      <c r="E79" s="20" t="s">
        <v>336</v>
      </c>
      <c r="F79" s="20" t="s">
        <v>337</v>
      </c>
      <c r="G79" s="20" t="s">
        <v>293</v>
      </c>
      <c r="H79" s="21"/>
      <c r="I79" s="21"/>
      <c r="J79" s="26"/>
      <c r="K79" s="20" t="s">
        <v>202</v>
      </c>
    </row>
    <row r="80" spans="1:19">
      <c r="A80" s="20" t="s">
        <v>75</v>
      </c>
      <c r="B80" s="20" t="s">
        <v>76</v>
      </c>
      <c r="C80" s="20" t="s">
        <v>78</v>
      </c>
      <c r="D80" s="20" t="s">
        <v>79</v>
      </c>
      <c r="E80" s="20" t="s">
        <v>366</v>
      </c>
      <c r="F80" s="20" t="s">
        <v>367</v>
      </c>
      <c r="G80" s="20" t="s">
        <v>288</v>
      </c>
      <c r="H80" s="21"/>
      <c r="I80" s="21"/>
      <c r="J80" s="20"/>
      <c r="K80" s="20" t="s">
        <v>202</v>
      </c>
    </row>
    <row r="81" spans="1:11">
      <c r="A81" s="20" t="s">
        <v>80</v>
      </c>
      <c r="B81" s="20" t="s">
        <v>81</v>
      </c>
      <c r="C81" s="20" t="s">
        <v>83</v>
      </c>
      <c r="D81" s="20" t="s">
        <v>79</v>
      </c>
      <c r="E81" s="20" t="s">
        <v>368</v>
      </c>
      <c r="F81" s="20" t="s">
        <v>369</v>
      </c>
      <c r="G81" s="20" t="s">
        <v>293</v>
      </c>
      <c r="H81" s="21"/>
      <c r="I81" s="21"/>
      <c r="J81" s="20"/>
      <c r="K81" s="20" t="s">
        <v>202</v>
      </c>
    </row>
    <row r="82" spans="1:11">
      <c r="A82" s="20" t="s">
        <v>84</v>
      </c>
      <c r="B82" s="20" t="s">
        <v>85</v>
      </c>
      <c r="C82" s="20" t="s">
        <v>87</v>
      </c>
      <c r="D82" s="20" t="s">
        <v>79</v>
      </c>
      <c r="E82" s="20" t="s">
        <v>370</v>
      </c>
      <c r="F82" s="20" t="s">
        <v>369</v>
      </c>
      <c r="G82" s="20" t="s">
        <v>293</v>
      </c>
      <c r="H82" s="21"/>
      <c r="I82" s="21"/>
      <c r="J82" s="20"/>
      <c r="K82" s="20" t="s">
        <v>202</v>
      </c>
    </row>
    <row r="83" spans="1:11">
      <c r="A83" s="20" t="s">
        <v>88</v>
      </c>
      <c r="B83" s="20" t="s">
        <v>85</v>
      </c>
      <c r="C83" s="20" t="s">
        <v>87</v>
      </c>
      <c r="D83" s="20" t="s">
        <v>79</v>
      </c>
      <c r="E83" s="20" t="s">
        <v>371</v>
      </c>
      <c r="F83" s="20" t="s">
        <v>367</v>
      </c>
      <c r="G83" s="20" t="s">
        <v>288</v>
      </c>
      <c r="H83" s="21"/>
      <c r="I83" s="21"/>
      <c r="J83" s="20"/>
      <c r="K83" s="20" t="s">
        <v>202</v>
      </c>
    </row>
    <row r="84" spans="1:11">
      <c r="A84" s="20" t="s">
        <v>89</v>
      </c>
      <c r="B84" s="20" t="s">
        <v>90</v>
      </c>
      <c r="C84" s="20" t="s">
        <v>92</v>
      </c>
      <c r="D84" s="20" t="s">
        <v>79</v>
      </c>
      <c r="E84" s="20" t="s">
        <v>372</v>
      </c>
      <c r="F84" s="20" t="s">
        <v>373</v>
      </c>
      <c r="G84" s="20" t="s">
        <v>285</v>
      </c>
      <c r="H84" s="21"/>
      <c r="I84" s="21"/>
      <c r="J84" s="20"/>
      <c r="K84" s="20" t="s">
        <v>202</v>
      </c>
    </row>
    <row r="85" spans="1:11">
      <c r="A85" s="20" t="s">
        <v>163</v>
      </c>
      <c r="B85" s="20" t="s">
        <v>164</v>
      </c>
      <c r="C85" s="20" t="s">
        <v>165</v>
      </c>
      <c r="D85" s="20" t="s">
        <v>166</v>
      </c>
      <c r="E85" s="20" t="s">
        <v>421</v>
      </c>
      <c r="F85" s="20" t="s">
        <v>422</v>
      </c>
      <c r="G85" s="20" t="s">
        <v>288</v>
      </c>
      <c r="H85" s="21"/>
      <c r="I85" s="21"/>
      <c r="J85" s="20"/>
      <c r="K85" s="20" t="s">
        <v>202</v>
      </c>
    </row>
    <row r="86" spans="1:11">
      <c r="A86" s="20" t="s">
        <v>167</v>
      </c>
      <c r="B86" s="20" t="s">
        <v>164</v>
      </c>
      <c r="C86" s="20" t="s">
        <v>165</v>
      </c>
      <c r="D86" s="20" t="s">
        <v>166</v>
      </c>
      <c r="E86" s="20" t="s">
        <v>423</v>
      </c>
      <c r="F86" s="20" t="s">
        <v>422</v>
      </c>
      <c r="G86" s="20" t="s">
        <v>288</v>
      </c>
      <c r="H86" s="21"/>
      <c r="I86" s="21"/>
      <c r="J86" s="20"/>
      <c r="K86" s="20" t="s">
        <v>202</v>
      </c>
    </row>
  </sheetData>
  <sortState ref="A2:K86">
    <sortCondition ref="J2:J86"/>
    <sortCondition ref="I2:I8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opLeftCell="C19" workbookViewId="0">
      <selection activeCell="J26" sqref="J26"/>
    </sheetView>
  </sheetViews>
  <sheetFormatPr baseColWidth="10" defaultRowHeight="15" x14ac:dyDescent="0"/>
  <cols>
    <col min="1" max="1" width="75.83203125" customWidth="1"/>
    <col min="2" max="2" width="32.1640625" customWidth="1"/>
    <col min="3" max="3" width="30.5" customWidth="1"/>
    <col min="4" max="4" width="24.33203125" customWidth="1"/>
    <col min="5" max="5" width="5.83203125" customWidth="1"/>
    <col min="6" max="6" width="8.6640625" customWidth="1"/>
  </cols>
  <sheetData>
    <row r="1" spans="1:10">
      <c r="A1" t="s">
        <v>449</v>
      </c>
    </row>
    <row r="3" spans="1:10">
      <c r="A3" t="s">
        <v>550</v>
      </c>
      <c r="B3" s="1" t="s">
        <v>551</v>
      </c>
      <c r="C3" s="1" t="s">
        <v>552</v>
      </c>
      <c r="D3" s="1" t="s">
        <v>553</v>
      </c>
      <c r="E3" s="1" t="s">
        <v>444</v>
      </c>
      <c r="F3" s="1" t="s">
        <v>445</v>
      </c>
      <c r="G3" s="1" t="s">
        <v>448</v>
      </c>
      <c r="H3" s="1" t="s">
        <v>446</v>
      </c>
      <c r="I3" s="1" t="s">
        <v>447</v>
      </c>
      <c r="J3" t="s">
        <v>452</v>
      </c>
    </row>
    <row r="4" spans="1:10">
      <c r="A4" t="str">
        <f>VLOOKUP(B4,$B$47:$E$341,4)</f>
        <v>Real Time Clock 32.768 kHz +/-2 PPM I2C -40/+85C</v>
      </c>
      <c r="B4" s="1" t="s">
        <v>256</v>
      </c>
      <c r="C4" s="18" t="s">
        <v>257</v>
      </c>
      <c r="D4" s="1" t="s">
        <v>476</v>
      </c>
      <c r="E4" s="1">
        <v>1</v>
      </c>
      <c r="F4" s="1">
        <v>200</v>
      </c>
      <c r="G4" s="1"/>
      <c r="H4" s="1">
        <v>15</v>
      </c>
      <c r="I4" s="1">
        <v>215</v>
      </c>
      <c r="J4" t="s">
        <v>156</v>
      </c>
    </row>
    <row r="5" spans="1:10">
      <c r="A5" t="str">
        <f t="shared" ref="A5:A37" si="0">VLOOKUP(B5,$B$47:$E$341,4)</f>
        <v>USB Connectors USB 2.0 mini B jack 5 pin Horizontal SMT</v>
      </c>
      <c r="B5" s="1" t="s">
        <v>239</v>
      </c>
      <c r="C5" s="18" t="s">
        <v>240</v>
      </c>
      <c r="D5" s="1" t="s">
        <v>482</v>
      </c>
      <c r="E5" s="1">
        <v>1</v>
      </c>
      <c r="F5" s="1">
        <v>200</v>
      </c>
      <c r="G5" s="1"/>
      <c r="H5" s="1">
        <v>15</v>
      </c>
      <c r="I5" s="1">
        <v>215</v>
      </c>
      <c r="J5" t="s">
        <v>177</v>
      </c>
    </row>
    <row r="6" spans="1:10">
      <c r="A6" t="str">
        <f t="shared" si="0"/>
        <v>Tactile Switches TACTILE SWITCH 12VDC 2.54N</v>
      </c>
      <c r="B6" s="1" t="s">
        <v>237</v>
      </c>
      <c r="C6" s="18" t="s">
        <v>238</v>
      </c>
      <c r="D6" s="1" t="s">
        <v>486</v>
      </c>
      <c r="E6" s="1">
        <v>1</v>
      </c>
      <c r="F6" s="1">
        <v>200</v>
      </c>
      <c r="G6" s="1"/>
      <c r="H6" s="1">
        <v>15</v>
      </c>
      <c r="I6" s="1">
        <v>215</v>
      </c>
      <c r="J6" t="s">
        <v>143</v>
      </c>
    </row>
    <row r="7" spans="1:10">
      <c r="A7" t="str">
        <f t="shared" si="0"/>
        <v>Coin Cell Battery Holders 10MM SM COIN CELL CLIP</v>
      </c>
      <c r="B7" s="1" t="s">
        <v>221</v>
      </c>
      <c r="C7" s="18">
        <v>3030</v>
      </c>
      <c r="D7" s="1" t="s">
        <v>488</v>
      </c>
      <c r="E7" s="1">
        <v>1</v>
      </c>
      <c r="F7" s="1">
        <v>200</v>
      </c>
      <c r="G7" s="1">
        <v>25</v>
      </c>
      <c r="H7" s="1">
        <v>0</v>
      </c>
      <c r="I7" s="1">
        <v>175</v>
      </c>
      <c r="J7" t="s">
        <v>220</v>
      </c>
    </row>
    <row r="8" spans="1:10">
      <c r="A8" t="str">
        <f t="shared" si="0"/>
        <v>ARM Microcontrollers - MCU 256KB 32KB 48TQFP GRN1.6-3.6V48MHz</v>
      </c>
      <c r="B8" s="1" t="s">
        <v>222</v>
      </c>
      <c r="C8" s="18" t="s">
        <v>223</v>
      </c>
      <c r="D8" s="1" t="s">
        <v>491</v>
      </c>
      <c r="E8" s="1">
        <v>1</v>
      </c>
      <c r="F8" s="1">
        <v>200</v>
      </c>
      <c r="G8" s="1"/>
      <c r="H8" s="1">
        <v>15</v>
      </c>
      <c r="I8" s="1">
        <v>215</v>
      </c>
      <c r="J8" t="s">
        <v>118</v>
      </c>
    </row>
    <row r="9" spans="1:10">
      <c r="A9" t="str">
        <f t="shared" si="0"/>
        <v>Fixed Terminal Blocks 2P SIDE ENTRY 2.54mm</v>
      </c>
      <c r="B9" s="1" t="s">
        <v>440</v>
      </c>
      <c r="C9" s="18" t="s">
        <v>441</v>
      </c>
      <c r="D9" s="1" t="s">
        <v>486</v>
      </c>
      <c r="E9" s="1">
        <v>3</v>
      </c>
      <c r="F9" s="1">
        <v>600</v>
      </c>
      <c r="G9" s="1">
        <v>50</v>
      </c>
      <c r="H9" s="1">
        <v>0</v>
      </c>
      <c r="I9" s="1">
        <v>550</v>
      </c>
      <c r="J9" t="s">
        <v>455</v>
      </c>
    </row>
    <row r="10" spans="1:10">
      <c r="A10" t="str">
        <f t="shared" si="0"/>
        <v>Tantalum Capacitors - Solid SMD 16V 4.7uF 20% 1206 ESR= 4 Ohms</v>
      </c>
      <c r="B10" s="1" t="s">
        <v>207</v>
      </c>
      <c r="C10" s="18" t="s">
        <v>208</v>
      </c>
      <c r="D10" s="1" t="s">
        <v>495</v>
      </c>
      <c r="E10" s="1">
        <v>1</v>
      </c>
      <c r="F10" s="1">
        <v>200</v>
      </c>
      <c r="G10" s="1"/>
      <c r="H10" s="1">
        <v>30</v>
      </c>
      <c r="I10" s="1">
        <v>230</v>
      </c>
      <c r="J10" t="s">
        <v>49</v>
      </c>
    </row>
    <row r="11" spans="1:10">
      <c r="A11" t="str">
        <f t="shared" si="0"/>
        <v>Thick Film Resistors - SMD 10K OHM 5%</v>
      </c>
      <c r="B11" s="1" t="s">
        <v>233</v>
      </c>
      <c r="C11" s="18" t="s">
        <v>234</v>
      </c>
      <c r="D11" s="1" t="s">
        <v>499</v>
      </c>
      <c r="E11" s="1">
        <v>5</v>
      </c>
      <c r="F11" s="1">
        <v>1000</v>
      </c>
      <c r="G11" s="1"/>
      <c r="H11" s="1">
        <v>30</v>
      </c>
      <c r="I11" s="1">
        <v>1030</v>
      </c>
      <c r="J11" t="s">
        <v>465</v>
      </c>
    </row>
    <row r="12" spans="1:10">
      <c r="A12" t="str">
        <f t="shared" si="0"/>
        <v>Standard LEDs - SMD YELLOW WATER CLEAR</v>
      </c>
      <c r="B12" s="1" t="s">
        <v>225</v>
      </c>
      <c r="C12" s="18" t="s">
        <v>226</v>
      </c>
      <c r="D12" s="1" t="s">
        <v>502</v>
      </c>
      <c r="E12" s="1">
        <v>1</v>
      </c>
      <c r="F12" s="1">
        <v>200</v>
      </c>
      <c r="G12" s="1"/>
      <c r="H12" s="1">
        <v>30</v>
      </c>
      <c r="I12" s="1">
        <v>230</v>
      </c>
      <c r="J12" t="s">
        <v>113</v>
      </c>
    </row>
    <row r="13" spans="1:10">
      <c r="A13" t="str">
        <f t="shared" si="0"/>
        <v>Multilayer Ceramic Capacitors MLCC - SMD/SMT 250volts 22pF 2%</v>
      </c>
      <c r="B13" s="1" t="s">
        <v>211</v>
      </c>
      <c r="C13" s="18" t="s">
        <v>219</v>
      </c>
      <c r="D13" s="1" t="s">
        <v>504</v>
      </c>
      <c r="E13" s="1">
        <v>2</v>
      </c>
      <c r="F13" s="1">
        <v>250</v>
      </c>
      <c r="G13" s="1"/>
      <c r="H13" s="1">
        <v>0</v>
      </c>
      <c r="I13" s="1">
        <v>250</v>
      </c>
      <c r="J13" t="s">
        <v>454</v>
      </c>
    </row>
    <row r="14" spans="1:10">
      <c r="A14" t="str">
        <f t="shared" si="0"/>
        <v>Crystals 32.768KHz 12.5pf 3.2 x 1.5 x 0.9mm</v>
      </c>
      <c r="B14" t="s">
        <v>547</v>
      </c>
      <c r="C14" s="14" t="s">
        <v>548</v>
      </c>
      <c r="D14" s="1" t="s">
        <v>549</v>
      </c>
      <c r="E14" s="1">
        <v>1</v>
      </c>
      <c r="F14" s="1">
        <v>200</v>
      </c>
      <c r="G14" s="1"/>
      <c r="H14" s="1">
        <v>30</v>
      </c>
      <c r="I14" s="1">
        <v>230</v>
      </c>
      <c r="J14" t="s">
        <v>168</v>
      </c>
    </row>
    <row r="15" spans="1:10">
      <c r="A15" t="str">
        <f t="shared" si="0"/>
        <v>Diodes - General Purpose, Power, Switching IO=150mA VR=75V HIGH SPEED</v>
      </c>
      <c r="B15" s="1" t="s">
        <v>218</v>
      </c>
      <c r="C15" s="18" t="s">
        <v>69</v>
      </c>
      <c r="D15" s="1" t="s">
        <v>506</v>
      </c>
      <c r="E15" s="1">
        <v>1</v>
      </c>
      <c r="F15" s="1">
        <v>200</v>
      </c>
      <c r="G15" s="1"/>
      <c r="H15" s="1">
        <v>30</v>
      </c>
      <c r="I15" s="1">
        <v>230</v>
      </c>
      <c r="J15" t="s">
        <v>68</v>
      </c>
    </row>
    <row r="16" spans="1:10">
      <c r="A16" t="str">
        <f t="shared" si="0"/>
        <v>Diodes - General Purpose, Power, Switching IO=150mA VR=75V HIGH SPEED</v>
      </c>
      <c r="B16" s="1" t="s">
        <v>247</v>
      </c>
      <c r="C16" s="18" t="s">
        <v>195</v>
      </c>
      <c r="D16" s="1" t="s">
        <v>506</v>
      </c>
      <c r="E16" s="1">
        <v>2</v>
      </c>
      <c r="F16" s="1">
        <v>400</v>
      </c>
      <c r="G16" s="1"/>
      <c r="H16" s="1">
        <v>30</v>
      </c>
      <c r="I16" s="1">
        <v>430</v>
      </c>
      <c r="J16" t="s">
        <v>459</v>
      </c>
    </row>
    <row r="17" spans="1:10">
      <c r="A17" t="str">
        <f t="shared" si="0"/>
        <v>Thick Film Resistors - SMD 0603 100 OHMS 5% 1/10WATT</v>
      </c>
      <c r="B17" s="1" t="s">
        <v>252</v>
      </c>
      <c r="C17" s="18" t="s">
        <v>253</v>
      </c>
      <c r="D17" s="1" t="s">
        <v>506</v>
      </c>
      <c r="E17" s="1">
        <v>1</v>
      </c>
      <c r="F17" s="1">
        <v>200</v>
      </c>
      <c r="G17" s="1"/>
      <c r="H17" s="1">
        <v>30</v>
      </c>
      <c r="I17" s="1">
        <v>230</v>
      </c>
      <c r="J17" t="s">
        <v>131</v>
      </c>
    </row>
    <row r="18" spans="1:10">
      <c r="A18" t="str">
        <f t="shared" si="0"/>
        <v>Thick Film Resistors - SMD 499K ohm 1%</v>
      </c>
      <c r="B18" s="1" t="s">
        <v>241</v>
      </c>
      <c r="C18" s="18" t="s">
        <v>242</v>
      </c>
      <c r="D18" s="1" t="s">
        <v>506</v>
      </c>
      <c r="E18" s="1">
        <v>1</v>
      </c>
      <c r="F18" s="1">
        <v>200</v>
      </c>
      <c r="G18" s="1"/>
      <c r="H18" s="1">
        <v>30</v>
      </c>
      <c r="I18" s="1">
        <v>230</v>
      </c>
      <c r="J18" t="s">
        <v>181</v>
      </c>
    </row>
    <row r="19" spans="1:10">
      <c r="A19" t="str">
        <f t="shared" si="0"/>
        <v>Thick Film Resistors - SMD 22OHM 1/8WATT 1%</v>
      </c>
      <c r="B19" s="1" t="s">
        <v>250</v>
      </c>
      <c r="C19" s="18" t="s">
        <v>251</v>
      </c>
      <c r="D19" s="1" t="s">
        <v>506</v>
      </c>
      <c r="E19" s="1">
        <v>2</v>
      </c>
      <c r="F19" s="1">
        <v>400</v>
      </c>
      <c r="G19" s="1"/>
      <c r="H19" s="1">
        <v>0</v>
      </c>
      <c r="I19" s="1">
        <v>400</v>
      </c>
      <c r="J19" t="s">
        <v>461</v>
      </c>
    </row>
    <row r="20" spans="1:10">
      <c r="A20" t="str">
        <f t="shared" si="0"/>
        <v>Ferrite Beads 30 ohms 25% HIGH CURRENT</v>
      </c>
      <c r="B20" s="1" t="s">
        <v>224</v>
      </c>
      <c r="C20" s="18" t="s">
        <v>109</v>
      </c>
      <c r="D20" s="1" t="s">
        <v>506</v>
      </c>
      <c r="E20" s="1">
        <v>2</v>
      </c>
      <c r="F20" s="1">
        <v>400</v>
      </c>
      <c r="G20" s="1"/>
      <c r="H20" s="1">
        <v>30</v>
      </c>
      <c r="I20" s="1">
        <v>430</v>
      </c>
      <c r="J20" t="s">
        <v>464</v>
      </c>
    </row>
    <row r="21" spans="1:10">
      <c r="A21" t="str">
        <f t="shared" si="0"/>
        <v>Fixed Inductors 2.2uH 0.2 2.2A shdSMD 4018 AEC-Q200</v>
      </c>
      <c r="B21" s="1" t="s">
        <v>254</v>
      </c>
      <c r="C21" s="18" t="s">
        <v>255</v>
      </c>
      <c r="D21" s="1" t="s">
        <v>506</v>
      </c>
      <c r="E21" s="1">
        <v>1</v>
      </c>
      <c r="F21" s="1">
        <v>200</v>
      </c>
      <c r="G21" s="1"/>
      <c r="H21" s="1">
        <v>30</v>
      </c>
      <c r="I21" s="1">
        <v>230</v>
      </c>
      <c r="J21" t="s">
        <v>104</v>
      </c>
    </row>
    <row r="22" spans="1:10">
      <c r="A22" t="str">
        <f t="shared" si="0"/>
        <v>Tantalum Capacitors - Solid SMD 16V 4.7uF 20% 1206 ESR= 4 Ohms</v>
      </c>
      <c r="B22" t="s">
        <v>471</v>
      </c>
      <c r="C22" s="18" t="s">
        <v>472</v>
      </c>
      <c r="D22" s="1" t="s">
        <v>499</v>
      </c>
      <c r="E22" s="1">
        <v>1</v>
      </c>
      <c r="F22" s="1">
        <v>200</v>
      </c>
      <c r="G22" s="1"/>
      <c r="H22" s="1">
        <v>30</v>
      </c>
      <c r="I22" s="1">
        <v>230</v>
      </c>
      <c r="J22" t="s">
        <v>183</v>
      </c>
    </row>
    <row r="23" spans="1:10">
      <c r="A23" t="str">
        <f t="shared" si="0"/>
        <v>Thick Film Resistors - SMD 1/10watt 330ohms 1%</v>
      </c>
      <c r="B23" s="1" t="s">
        <v>235</v>
      </c>
      <c r="C23" s="18" t="s">
        <v>236</v>
      </c>
      <c r="D23" s="1" t="s">
        <v>508</v>
      </c>
      <c r="E23" s="1">
        <v>1</v>
      </c>
      <c r="F23" s="1">
        <v>200</v>
      </c>
      <c r="G23" s="1"/>
      <c r="H23" s="1">
        <v>30</v>
      </c>
      <c r="I23" s="1">
        <v>230</v>
      </c>
      <c r="J23" t="s">
        <v>132</v>
      </c>
    </row>
    <row r="24" spans="1:10">
      <c r="A24" t="str">
        <f t="shared" si="0"/>
        <v>Headers &amp; Wire Housings WR-PHD1.27mm Hdr 10P Dual Str Gold</v>
      </c>
      <c r="B24" s="1" t="s">
        <v>263</v>
      </c>
      <c r="C24" s="18">
        <v>62201021121</v>
      </c>
      <c r="D24" s="1" t="s">
        <v>520</v>
      </c>
      <c r="E24" s="1">
        <v>1</v>
      </c>
      <c r="F24" s="1">
        <v>200</v>
      </c>
      <c r="G24" s="1">
        <v>10</v>
      </c>
      <c r="H24" s="1">
        <v>5</v>
      </c>
      <c r="I24" s="1">
        <v>195</v>
      </c>
      <c r="J24" t="s">
        <v>93</v>
      </c>
    </row>
    <row r="25" spans="1:10">
      <c r="A25" t="str">
        <f t="shared" si="0"/>
        <v>Aluminum Electrolytic Capacitors - Leaded WCAP-ATG5 10V 150uF 20% ESR=1197mOhms</v>
      </c>
      <c r="B25" s="1" t="s">
        <v>273</v>
      </c>
      <c r="C25" s="18">
        <v>860020272007</v>
      </c>
      <c r="D25" s="1" t="s">
        <v>520</v>
      </c>
      <c r="E25" s="1">
        <v>3</v>
      </c>
      <c r="F25" s="1">
        <v>600</v>
      </c>
      <c r="G25" s="1">
        <v>0</v>
      </c>
      <c r="H25" s="1">
        <v>10</v>
      </c>
      <c r="I25" s="1">
        <v>610</v>
      </c>
      <c r="J25" t="s">
        <v>450</v>
      </c>
    </row>
    <row r="26" spans="1:10">
      <c r="A26" t="str">
        <f t="shared" si="0"/>
        <v>Multilayer Ceramic Capacitors MLCC - SMD/SMT WCAP-CSGP 10000pF 0603 10% 50V MLCC</v>
      </c>
      <c r="B26" s="1" t="s">
        <v>205</v>
      </c>
      <c r="C26" s="18">
        <v>885012206089</v>
      </c>
      <c r="D26" s="1" t="s">
        <v>520</v>
      </c>
      <c r="E26" s="1">
        <v>6</v>
      </c>
      <c r="F26" s="1">
        <v>1200</v>
      </c>
      <c r="G26" s="1"/>
      <c r="H26" s="1">
        <v>10</v>
      </c>
      <c r="I26" s="1">
        <v>1210</v>
      </c>
      <c r="J26" t="s">
        <v>453</v>
      </c>
    </row>
    <row r="27" spans="1:10">
      <c r="A27" t="str">
        <f t="shared" si="0"/>
        <v>Thick Film Resistors - SMD 1.8M OHM 1%</v>
      </c>
      <c r="B27" s="1" t="s">
        <v>442</v>
      </c>
      <c r="C27" s="18" t="s">
        <v>443</v>
      </c>
      <c r="D27" s="1" t="s">
        <v>508</v>
      </c>
      <c r="E27" s="1">
        <v>11</v>
      </c>
      <c r="F27" s="1">
        <v>2200</v>
      </c>
      <c r="G27" s="1"/>
      <c r="H27" s="1">
        <v>10</v>
      </c>
      <c r="I27" s="1">
        <v>2210</v>
      </c>
      <c r="J27" t="s">
        <v>456</v>
      </c>
    </row>
    <row r="28" spans="1:10">
      <c r="A28" t="str">
        <f t="shared" si="0"/>
        <v>Thick Film Resistors - SMD 1.8M OHM 1%</v>
      </c>
      <c r="B28" s="1" t="s">
        <v>229</v>
      </c>
      <c r="C28" s="18" t="s">
        <v>230</v>
      </c>
      <c r="D28" s="1" t="s">
        <v>508</v>
      </c>
      <c r="E28" s="1">
        <v>1</v>
      </c>
      <c r="F28" s="1">
        <v>200</v>
      </c>
      <c r="G28" s="1"/>
      <c r="H28" s="1">
        <v>30</v>
      </c>
      <c r="I28" s="1">
        <v>230</v>
      </c>
      <c r="J28" t="s">
        <v>127</v>
      </c>
    </row>
    <row r="29" spans="1:10">
      <c r="A29" t="str">
        <f t="shared" si="0"/>
        <v>Multilayer Ceramic Capacitors MLCC - SMD/SMT 0603 22pF 50volts C0G 5%</v>
      </c>
      <c r="B29" s="1" t="s">
        <v>216</v>
      </c>
      <c r="C29" s="18" t="s">
        <v>217</v>
      </c>
      <c r="D29" s="1" t="s">
        <v>530</v>
      </c>
      <c r="E29" s="1">
        <v>2</v>
      </c>
      <c r="F29" s="1">
        <v>400</v>
      </c>
      <c r="G29" s="1"/>
      <c r="H29" s="1">
        <v>30</v>
      </c>
      <c r="I29" s="1">
        <v>430</v>
      </c>
      <c r="J29" t="s">
        <v>462</v>
      </c>
    </row>
    <row r="30" spans="1:10">
      <c r="A30" t="str">
        <f t="shared" si="0"/>
        <v>Trimmer / Variable Capacitors 4mm 50pF</v>
      </c>
      <c r="B30" s="1" t="s">
        <v>271</v>
      </c>
      <c r="C30" s="18" t="s">
        <v>272</v>
      </c>
      <c r="D30" s="1" t="s">
        <v>530</v>
      </c>
      <c r="E30" s="1">
        <v>0</v>
      </c>
      <c r="F30" s="1">
        <v>0</v>
      </c>
      <c r="G30" s="1"/>
      <c r="H30" s="1">
        <v>20</v>
      </c>
      <c r="I30" s="1">
        <v>20</v>
      </c>
      <c r="J30" t="s">
        <v>466</v>
      </c>
    </row>
    <row r="31" spans="1:10">
      <c r="A31" t="str">
        <f t="shared" si="0"/>
        <v>Multilayer Ceramic Capacitors MLCC - SMD/SMT 0603 250V 100pF C0G 5% T: 0.8mm</v>
      </c>
      <c r="B31" s="1" t="s">
        <v>268</v>
      </c>
      <c r="C31" s="18" t="s">
        <v>269</v>
      </c>
      <c r="D31" s="1" t="s">
        <v>534</v>
      </c>
      <c r="E31" s="1">
        <v>2</v>
      </c>
      <c r="F31" s="1">
        <v>400</v>
      </c>
      <c r="G31" s="1"/>
      <c r="H31" s="1">
        <v>0</v>
      </c>
      <c r="I31" s="1">
        <v>400</v>
      </c>
      <c r="J31" t="s">
        <v>457</v>
      </c>
    </row>
    <row r="32" spans="1:10">
      <c r="A32" t="str">
        <f t="shared" si="0"/>
        <v>Multilayer Ceramic Capacitors MLCC - SMD/SMT 0603 250V 1000pF C0G 5% T: 0.8mm</v>
      </c>
      <c r="B32" s="1" t="s">
        <v>212</v>
      </c>
      <c r="C32" s="18" t="s">
        <v>214</v>
      </c>
      <c r="D32" s="1" t="s">
        <v>534</v>
      </c>
      <c r="E32" s="1">
        <v>2</v>
      </c>
      <c r="F32" s="1">
        <v>400</v>
      </c>
      <c r="G32" s="1"/>
      <c r="H32" s="1">
        <v>0</v>
      </c>
      <c r="I32" s="1">
        <v>400</v>
      </c>
      <c r="J32" t="s">
        <v>458</v>
      </c>
    </row>
    <row r="33" spans="1:13">
      <c r="A33" t="str">
        <f t="shared" si="0"/>
        <v>Multilayer Ceramic Capacitors MLCC - SMD/SMT CGA 0603 250V 1500pF C0G 5% T: 0.8mm</v>
      </c>
      <c r="B33" s="1" t="s">
        <v>209</v>
      </c>
      <c r="C33" s="18" t="s">
        <v>210</v>
      </c>
      <c r="D33" s="1" t="s">
        <v>534</v>
      </c>
      <c r="E33" s="1">
        <v>2</v>
      </c>
      <c r="F33" s="1">
        <v>400</v>
      </c>
      <c r="G33" s="1"/>
      <c r="H33" s="1">
        <v>0</v>
      </c>
      <c r="I33" s="1">
        <v>400</v>
      </c>
      <c r="J33" t="s">
        <v>460</v>
      </c>
    </row>
    <row r="34" spans="1:13">
      <c r="A34" t="str">
        <f t="shared" si="0"/>
        <v>Crystals 32.768KHz 12.5pf 3.2 x 1.5 x 0.9mm</v>
      </c>
      <c r="B34" s="1" t="s">
        <v>245</v>
      </c>
      <c r="C34" s="18" t="s">
        <v>246</v>
      </c>
      <c r="D34" s="1" t="s">
        <v>538</v>
      </c>
      <c r="E34" s="1">
        <v>1</v>
      </c>
      <c r="F34" s="1">
        <v>200</v>
      </c>
      <c r="G34" s="1"/>
      <c r="H34" s="1">
        <v>30</v>
      </c>
      <c r="I34" s="1">
        <v>230</v>
      </c>
      <c r="J34" t="s">
        <v>189</v>
      </c>
    </row>
    <row r="35" spans="1:13">
      <c r="A35" t="str">
        <f t="shared" si="0"/>
        <v>Switching Voltage Regulators 2MHZ,600MA STEP-DOWN DC-DC CONVERTER</v>
      </c>
      <c r="B35" s="1" t="s">
        <v>248</v>
      </c>
      <c r="C35" s="18" t="s">
        <v>249</v>
      </c>
      <c r="D35" s="1" t="s">
        <v>540</v>
      </c>
      <c r="E35" s="1">
        <v>1</v>
      </c>
      <c r="F35" s="1">
        <v>200</v>
      </c>
      <c r="G35" s="1"/>
      <c r="H35" s="1">
        <v>30</v>
      </c>
      <c r="I35" s="1">
        <v>230</v>
      </c>
      <c r="J35" t="s">
        <v>185</v>
      </c>
    </row>
    <row r="36" spans="1:13">
      <c r="A36" t="str">
        <f t="shared" si="0"/>
        <v>Multilayer Ceramic Capacitors MLCC - SMD/SMT 10uF 10V X5R 20% 0805</v>
      </c>
      <c r="B36" s="1" t="s">
        <v>266</v>
      </c>
      <c r="C36" s="18" t="s">
        <v>267</v>
      </c>
      <c r="D36" s="1" t="s">
        <v>542</v>
      </c>
      <c r="E36" s="1">
        <v>2</v>
      </c>
      <c r="F36" s="1">
        <v>400</v>
      </c>
      <c r="G36" s="1"/>
      <c r="H36" s="1">
        <v>30</v>
      </c>
      <c r="I36" s="1">
        <v>430</v>
      </c>
      <c r="J36" t="s">
        <v>463</v>
      </c>
      <c r="M36" s="8"/>
    </row>
    <row r="37" spans="1:13">
      <c r="A37" t="str">
        <f t="shared" si="0"/>
        <v>NOR Flash 32M, 85MHz 2.3-3.6V DataFlash</v>
      </c>
      <c r="B37" s="1" t="s">
        <v>227</v>
      </c>
      <c r="C37" s="18" t="s">
        <v>228</v>
      </c>
      <c r="D37" s="1" t="s">
        <v>545</v>
      </c>
      <c r="E37" s="1">
        <v>1</v>
      </c>
      <c r="F37" s="1">
        <v>200</v>
      </c>
      <c r="G37" s="1"/>
      <c r="H37" s="1">
        <v>15</v>
      </c>
      <c r="I37" s="1">
        <v>215</v>
      </c>
      <c r="J37" t="s">
        <v>123</v>
      </c>
    </row>
    <row r="38" spans="1:13">
      <c r="B38" s="1"/>
      <c r="C38" s="1"/>
      <c r="D38" s="1"/>
      <c r="E38" s="1"/>
      <c r="F38" s="1"/>
      <c r="G38" s="1"/>
    </row>
    <row r="39" spans="1:13">
      <c r="B39" s="1"/>
      <c r="C39" s="1"/>
      <c r="D39" s="1"/>
      <c r="E39" s="1"/>
      <c r="F39" s="1"/>
      <c r="G39" s="1"/>
    </row>
    <row r="40" spans="1:13">
      <c r="B40" s="1"/>
      <c r="C40" s="1"/>
      <c r="D40" s="1"/>
      <c r="E40" s="1"/>
      <c r="F40" s="1"/>
      <c r="G40" s="1"/>
    </row>
    <row r="41" spans="1:13">
      <c r="B41" s="1"/>
      <c r="C41" s="1"/>
      <c r="D41" s="1"/>
      <c r="E41" s="1"/>
      <c r="F41" s="1"/>
      <c r="G41" s="1"/>
    </row>
    <row r="42" spans="1:13">
      <c r="B42" s="1"/>
      <c r="C42" s="1"/>
      <c r="D42" s="1"/>
      <c r="E42" s="1"/>
      <c r="F42" s="1"/>
      <c r="G42" s="1"/>
    </row>
    <row r="43" spans="1:13">
      <c r="B43" s="1"/>
      <c r="C43" s="1"/>
      <c r="D43" s="1"/>
      <c r="E43" s="1"/>
      <c r="F43" s="1"/>
      <c r="G43" s="1"/>
    </row>
    <row r="44" spans="1:13">
      <c r="B44" s="1"/>
      <c r="C44" s="1"/>
      <c r="D44" s="1"/>
      <c r="E44" s="1"/>
      <c r="F44" s="1"/>
      <c r="G44" s="1"/>
    </row>
    <row r="45" spans="1:13">
      <c r="B45" s="1"/>
      <c r="C45" s="1"/>
      <c r="D45" s="1"/>
      <c r="E45" s="1"/>
      <c r="F45" s="32">
        <v>1</v>
      </c>
      <c r="G45" s="27" t="s">
        <v>473</v>
      </c>
      <c r="H45" s="14" t="s">
        <v>478</v>
      </c>
      <c r="I45" s="32"/>
      <c r="J45" s="32" t="s">
        <v>481</v>
      </c>
      <c r="K45" s="33">
        <v>3.54</v>
      </c>
      <c r="L45" s="34">
        <v>885</v>
      </c>
      <c r="M45" s="35"/>
    </row>
    <row r="46" spans="1:13">
      <c r="B46" s="1"/>
      <c r="C46" s="1"/>
      <c r="D46" s="1"/>
      <c r="E46" s="1"/>
      <c r="F46" s="32"/>
      <c r="G46" s="8" t="s">
        <v>474</v>
      </c>
      <c r="H46" s="14" t="s">
        <v>479</v>
      </c>
      <c r="I46" s="32"/>
      <c r="J46" s="32"/>
      <c r="K46" s="33"/>
      <c r="L46" s="34"/>
      <c r="M46" s="35"/>
    </row>
    <row r="47" spans="1:13">
      <c r="B47" s="1" t="str">
        <f>G47</f>
        <v>428-202821-MG01</v>
      </c>
      <c r="C47" s="1" t="s">
        <v>257</v>
      </c>
      <c r="D47" s="1" t="s">
        <v>476</v>
      </c>
      <c r="E47" s="1" t="str">
        <f>H45</f>
        <v>Real Time Clock 32.768 kHz +/-2 PPM I2C -40/+85C</v>
      </c>
      <c r="F47" s="32"/>
      <c r="G47" s="2" t="s">
        <v>256</v>
      </c>
      <c r="H47" s="2" t="s">
        <v>480</v>
      </c>
      <c r="I47" s="32"/>
      <c r="J47" s="32"/>
      <c r="K47" s="33"/>
      <c r="L47" s="34"/>
      <c r="M47" s="35"/>
    </row>
    <row r="48" spans="1:13">
      <c r="B48" s="1"/>
      <c r="C48" s="1"/>
      <c r="D48" s="1"/>
      <c r="E48" s="1"/>
      <c r="F48" s="32"/>
      <c r="G48" s="8" t="s">
        <v>213</v>
      </c>
      <c r="I48" s="32"/>
      <c r="J48" s="32"/>
      <c r="K48" s="33"/>
      <c r="L48" s="34"/>
      <c r="M48" s="35"/>
    </row>
    <row r="49" spans="2:13">
      <c r="B49" s="1"/>
      <c r="C49" s="1"/>
      <c r="D49" s="1"/>
      <c r="E49" s="1"/>
      <c r="F49" s="32"/>
      <c r="G49" s="14" t="s">
        <v>257</v>
      </c>
      <c r="I49" s="32"/>
      <c r="J49" s="32"/>
      <c r="K49" s="33"/>
      <c r="L49" s="34"/>
      <c r="M49" s="35"/>
    </row>
    <row r="50" spans="2:13">
      <c r="B50" s="1"/>
      <c r="C50" s="1"/>
      <c r="D50" s="1"/>
      <c r="E50" s="1"/>
      <c r="F50" s="32"/>
      <c r="G50" s="8" t="s">
        <v>475</v>
      </c>
      <c r="I50" s="32"/>
      <c r="J50" s="32"/>
      <c r="K50" s="33"/>
      <c r="L50" s="34"/>
      <c r="M50" s="35"/>
    </row>
    <row r="51" spans="2:13">
      <c r="F51" s="32"/>
      <c r="G51" s="14" t="s">
        <v>476</v>
      </c>
      <c r="I51" s="32"/>
      <c r="J51" s="32"/>
      <c r="K51" s="33"/>
      <c r="L51" s="34"/>
      <c r="M51" s="35"/>
    </row>
    <row r="52" spans="2:13">
      <c r="F52" s="32"/>
      <c r="G52" s="8" t="s">
        <v>477</v>
      </c>
      <c r="I52" s="32"/>
      <c r="J52" s="32"/>
      <c r="K52" s="33"/>
      <c r="L52" s="34"/>
      <c r="M52" s="35"/>
    </row>
    <row r="53" spans="2:13">
      <c r="F53" s="28"/>
    </row>
    <row r="54" spans="2:13">
      <c r="F54" s="32">
        <v>2</v>
      </c>
      <c r="G54" s="14"/>
      <c r="H54" s="14" t="s">
        <v>483</v>
      </c>
      <c r="I54" s="35" t="s">
        <v>484</v>
      </c>
      <c r="J54" s="32" t="s">
        <v>485</v>
      </c>
      <c r="K54" s="33">
        <v>0.35199999999999998</v>
      </c>
      <c r="L54" s="34">
        <v>75.680000000000007</v>
      </c>
      <c r="M54" s="35"/>
    </row>
    <row r="55" spans="2:13">
      <c r="F55" s="32"/>
      <c r="G55" s="8" t="s">
        <v>474</v>
      </c>
      <c r="H55" s="14" t="s">
        <v>479</v>
      </c>
      <c r="I55" s="35"/>
      <c r="J55" s="32"/>
      <c r="K55" s="33"/>
      <c r="L55" s="34"/>
      <c r="M55" s="35"/>
    </row>
    <row r="56" spans="2:13">
      <c r="B56" s="1" t="str">
        <f>G56</f>
        <v>490-UJ2-MBH-1-SMT</v>
      </c>
      <c r="C56" s="1" t="s">
        <v>240</v>
      </c>
      <c r="D56" t="s">
        <v>482</v>
      </c>
      <c r="E56" t="str">
        <f>H54</f>
        <v>USB Connectors USB 2.0 mini B jack 5 pin Horizontal SMT</v>
      </c>
      <c r="F56" s="32"/>
      <c r="G56" s="2" t="s">
        <v>239</v>
      </c>
      <c r="H56" s="2" t="s">
        <v>480</v>
      </c>
      <c r="I56" s="35"/>
      <c r="J56" s="32"/>
      <c r="K56" s="33"/>
      <c r="L56" s="34"/>
      <c r="M56" s="35"/>
    </row>
    <row r="57" spans="2:13">
      <c r="B57" s="1"/>
      <c r="C57" s="1"/>
      <c r="F57" s="32"/>
      <c r="G57" s="8" t="s">
        <v>213</v>
      </c>
      <c r="I57" s="35"/>
      <c r="J57" s="32"/>
      <c r="K57" s="33"/>
      <c r="L57" s="34"/>
      <c r="M57" s="35"/>
    </row>
    <row r="58" spans="2:13">
      <c r="B58" s="1"/>
      <c r="C58" s="1"/>
      <c r="F58" s="32"/>
      <c r="G58" s="14" t="s">
        <v>240</v>
      </c>
      <c r="I58" s="35"/>
      <c r="J58" s="32"/>
      <c r="K58" s="33"/>
      <c r="L58" s="34"/>
      <c r="M58" s="35"/>
    </row>
    <row r="59" spans="2:13">
      <c r="B59" s="1"/>
      <c r="C59" s="1"/>
      <c r="F59" s="32"/>
      <c r="G59" s="8" t="s">
        <v>475</v>
      </c>
      <c r="I59" s="35"/>
      <c r="J59" s="32"/>
      <c r="K59" s="33"/>
      <c r="L59" s="34"/>
      <c r="M59" s="35"/>
    </row>
    <row r="60" spans="2:13">
      <c r="F60" s="32"/>
      <c r="G60" s="14" t="s">
        <v>482</v>
      </c>
      <c r="I60" s="35"/>
      <c r="J60" s="32"/>
      <c r="K60" s="33"/>
      <c r="L60" s="34"/>
      <c r="M60" s="35"/>
    </row>
    <row r="61" spans="2:13">
      <c r="F61" s="32"/>
      <c r="G61" s="8" t="s">
        <v>477</v>
      </c>
      <c r="I61" s="35"/>
      <c r="J61" s="32"/>
      <c r="K61" s="33"/>
      <c r="L61" s="34"/>
      <c r="M61" s="35"/>
    </row>
    <row r="62" spans="2:13">
      <c r="F62" s="28"/>
    </row>
    <row r="63" spans="2:13">
      <c r="F63" s="32">
        <v>3</v>
      </c>
      <c r="G63" s="14"/>
      <c r="H63" s="14" t="s">
        <v>487</v>
      </c>
      <c r="I63" s="35" t="s">
        <v>484</v>
      </c>
      <c r="J63" s="32" t="s">
        <v>485</v>
      </c>
      <c r="K63" s="33">
        <v>0.26100000000000001</v>
      </c>
      <c r="L63" s="34">
        <v>56.12</v>
      </c>
      <c r="M63" s="35"/>
    </row>
    <row r="64" spans="2:13">
      <c r="F64" s="32"/>
      <c r="G64" s="8" t="s">
        <v>474</v>
      </c>
      <c r="H64" s="14" t="s">
        <v>479</v>
      </c>
      <c r="I64" s="35"/>
      <c r="J64" s="32"/>
      <c r="K64" s="33"/>
      <c r="L64" s="34"/>
      <c r="M64" s="35"/>
    </row>
    <row r="65" spans="2:13">
      <c r="B65" s="1" t="str">
        <f t="shared" ref="B65" si="1">G65</f>
        <v>506-FSM1LPATR</v>
      </c>
      <c r="C65" s="1" t="s">
        <v>238</v>
      </c>
      <c r="D65" s="1" t="s">
        <v>486</v>
      </c>
      <c r="E65" s="1" t="str">
        <f t="shared" ref="E65" si="2">H63</f>
        <v>Tactile Switches TACTILE SWITCH 12VDC 2.54N</v>
      </c>
      <c r="F65" s="32"/>
      <c r="G65" s="2" t="s">
        <v>237</v>
      </c>
      <c r="H65" s="2" t="s">
        <v>480</v>
      </c>
      <c r="I65" s="35"/>
      <c r="J65" s="32"/>
      <c r="K65" s="33"/>
      <c r="L65" s="34"/>
      <c r="M65" s="35"/>
    </row>
    <row r="66" spans="2:13">
      <c r="B66" s="1"/>
      <c r="C66" s="1"/>
      <c r="D66" s="1"/>
      <c r="E66" s="1"/>
      <c r="F66" s="32"/>
      <c r="G66" s="8" t="s">
        <v>213</v>
      </c>
      <c r="I66" s="35"/>
      <c r="J66" s="32"/>
      <c r="K66" s="33"/>
      <c r="L66" s="34"/>
      <c r="M66" s="35"/>
    </row>
    <row r="67" spans="2:13">
      <c r="B67" s="1"/>
      <c r="C67" s="1"/>
      <c r="D67" s="1"/>
      <c r="E67" s="1"/>
      <c r="F67" s="32"/>
      <c r="G67" s="14" t="s">
        <v>238</v>
      </c>
      <c r="I67" s="35"/>
      <c r="J67" s="32"/>
      <c r="K67" s="33"/>
      <c r="L67" s="34"/>
      <c r="M67" s="35"/>
    </row>
    <row r="68" spans="2:13">
      <c r="B68" s="1"/>
      <c r="C68" s="1"/>
      <c r="D68" s="1"/>
      <c r="E68" s="1"/>
      <c r="F68" s="32"/>
      <c r="G68" s="8" t="s">
        <v>475</v>
      </c>
      <c r="I68" s="35"/>
      <c r="J68" s="32"/>
      <c r="K68" s="33"/>
      <c r="L68" s="34"/>
      <c r="M68" s="35"/>
    </row>
    <row r="69" spans="2:13">
      <c r="F69" s="32"/>
      <c r="G69" s="14" t="s">
        <v>486</v>
      </c>
      <c r="I69" s="35"/>
      <c r="J69" s="32"/>
      <c r="K69" s="33"/>
      <c r="L69" s="34"/>
      <c r="M69" s="35"/>
    </row>
    <row r="70" spans="2:13">
      <c r="F70" s="32"/>
      <c r="G70" s="8" t="s">
        <v>477</v>
      </c>
      <c r="I70" s="35"/>
      <c r="J70" s="32"/>
      <c r="K70" s="33"/>
      <c r="L70" s="34"/>
      <c r="M70" s="35"/>
    </row>
    <row r="71" spans="2:13">
      <c r="F71" s="28"/>
    </row>
    <row r="72" spans="2:13">
      <c r="F72" s="32">
        <v>4</v>
      </c>
      <c r="G72" s="14"/>
      <c r="H72" s="14" t="s">
        <v>489</v>
      </c>
      <c r="I72" s="32"/>
      <c r="J72" s="32" t="s">
        <v>490</v>
      </c>
      <c r="K72" s="33">
        <v>0.38200000000000001</v>
      </c>
      <c r="L72" s="34">
        <v>66.849999999999994</v>
      </c>
      <c r="M72" s="35"/>
    </row>
    <row r="73" spans="2:13">
      <c r="F73" s="32"/>
      <c r="G73" s="8" t="s">
        <v>474</v>
      </c>
      <c r="H73" s="14" t="s">
        <v>479</v>
      </c>
      <c r="I73" s="32"/>
      <c r="J73" s="32"/>
      <c r="K73" s="33"/>
      <c r="L73" s="34"/>
      <c r="M73" s="35"/>
    </row>
    <row r="74" spans="2:13">
      <c r="B74" s="1" t="str">
        <f t="shared" ref="B74" si="3">G74</f>
        <v>534-3030</v>
      </c>
      <c r="C74" s="1">
        <v>3030</v>
      </c>
      <c r="D74" t="s">
        <v>488</v>
      </c>
      <c r="E74" t="str">
        <f t="shared" ref="E74" si="4">H72</f>
        <v>Coin Cell Battery Holders 10MM SM COIN CELL CLIP</v>
      </c>
      <c r="F74" s="32"/>
      <c r="G74" s="2" t="s">
        <v>221</v>
      </c>
      <c r="H74" s="2" t="s">
        <v>480</v>
      </c>
      <c r="I74" s="32"/>
      <c r="J74" s="32"/>
      <c r="K74" s="33"/>
      <c r="L74" s="34"/>
      <c r="M74" s="35"/>
    </row>
    <row r="75" spans="2:13">
      <c r="B75" s="1"/>
      <c r="C75" s="1"/>
      <c r="F75" s="32"/>
      <c r="G75" s="8" t="s">
        <v>213</v>
      </c>
      <c r="I75" s="32"/>
      <c r="J75" s="32"/>
      <c r="K75" s="33"/>
      <c r="L75" s="34"/>
      <c r="M75" s="35"/>
    </row>
    <row r="76" spans="2:13">
      <c r="B76" s="1"/>
      <c r="C76" s="1"/>
      <c r="F76" s="32"/>
      <c r="G76" s="14">
        <v>3030</v>
      </c>
      <c r="I76" s="32"/>
      <c r="J76" s="32"/>
      <c r="K76" s="33"/>
      <c r="L76" s="34"/>
      <c r="M76" s="35"/>
    </row>
    <row r="77" spans="2:13">
      <c r="B77" s="1"/>
      <c r="C77" s="1"/>
      <c r="F77" s="32"/>
      <c r="G77" s="8" t="s">
        <v>475</v>
      </c>
      <c r="I77" s="32"/>
      <c r="J77" s="32"/>
      <c r="K77" s="33"/>
      <c r="L77" s="34"/>
      <c r="M77" s="35"/>
    </row>
    <row r="78" spans="2:13">
      <c r="F78" s="32"/>
      <c r="G78" s="14" t="s">
        <v>488</v>
      </c>
      <c r="I78" s="32"/>
      <c r="J78" s="32"/>
      <c r="K78" s="33"/>
      <c r="L78" s="34"/>
      <c r="M78" s="35"/>
    </row>
    <row r="79" spans="2:13">
      <c r="F79" s="32"/>
      <c r="G79" s="8" t="s">
        <v>477</v>
      </c>
      <c r="I79" s="32"/>
      <c r="J79" s="32"/>
      <c r="K79" s="33"/>
      <c r="L79" s="34"/>
      <c r="M79" s="35"/>
    </row>
    <row r="80" spans="2:13">
      <c r="F80" s="28"/>
    </row>
    <row r="81" spans="2:13">
      <c r="F81" s="32">
        <v>5</v>
      </c>
      <c r="G81" s="14"/>
      <c r="H81" s="14" t="s">
        <v>492</v>
      </c>
      <c r="I81" s="35" t="s">
        <v>484</v>
      </c>
      <c r="J81" s="32" t="s">
        <v>485</v>
      </c>
      <c r="K81" s="33">
        <v>2.74</v>
      </c>
      <c r="L81" s="34">
        <v>589.1</v>
      </c>
      <c r="M81" s="35"/>
    </row>
    <row r="82" spans="2:13">
      <c r="F82" s="32"/>
      <c r="G82" s="8" t="s">
        <v>474</v>
      </c>
      <c r="H82" s="14" t="s">
        <v>479</v>
      </c>
      <c r="I82" s="35"/>
      <c r="J82" s="32"/>
      <c r="K82" s="33"/>
      <c r="L82" s="34"/>
      <c r="M82" s="35"/>
    </row>
    <row r="83" spans="2:13">
      <c r="B83" s="1" t="str">
        <f t="shared" ref="B83" si="5">G83</f>
        <v>556-ATSAMD21G18A-AUT</v>
      </c>
      <c r="C83" s="1" t="s">
        <v>223</v>
      </c>
      <c r="D83" s="1" t="s">
        <v>491</v>
      </c>
      <c r="E83" s="1" t="str">
        <f t="shared" ref="E83" si="6">H81</f>
        <v>ARM Microcontrollers - MCU 256KB 32KB 48TQFP GRN1.6-3.6V48MHz</v>
      </c>
      <c r="F83" s="32"/>
      <c r="G83" s="2" t="s">
        <v>222</v>
      </c>
      <c r="H83" s="2" t="s">
        <v>480</v>
      </c>
      <c r="I83" s="35"/>
      <c r="J83" s="32"/>
      <c r="K83" s="33"/>
      <c r="L83" s="34"/>
      <c r="M83" s="35"/>
    </row>
    <row r="84" spans="2:13">
      <c r="B84" s="1"/>
      <c r="C84" s="1"/>
      <c r="D84" s="1"/>
      <c r="E84" s="1"/>
      <c r="F84" s="32"/>
      <c r="G84" s="8" t="s">
        <v>213</v>
      </c>
      <c r="I84" s="35"/>
      <c r="J84" s="32"/>
      <c r="K84" s="33"/>
      <c r="L84" s="34"/>
      <c r="M84" s="35"/>
    </row>
    <row r="85" spans="2:13">
      <c r="B85" s="1"/>
      <c r="C85" s="1"/>
      <c r="D85" s="1"/>
      <c r="E85" s="1"/>
      <c r="F85" s="32"/>
      <c r="G85" s="14" t="s">
        <v>223</v>
      </c>
      <c r="I85" s="35"/>
      <c r="J85" s="32"/>
      <c r="K85" s="33"/>
      <c r="L85" s="34"/>
      <c r="M85" s="35"/>
    </row>
    <row r="86" spans="2:13">
      <c r="B86" s="1"/>
      <c r="C86" s="1"/>
      <c r="D86" s="1"/>
      <c r="E86" s="1"/>
      <c r="F86" s="32"/>
      <c r="G86" s="8" t="s">
        <v>475</v>
      </c>
      <c r="I86" s="35"/>
      <c r="J86" s="32"/>
      <c r="K86" s="33"/>
      <c r="L86" s="34"/>
      <c r="M86" s="35"/>
    </row>
    <row r="87" spans="2:13">
      <c r="F87" s="32"/>
      <c r="G87" s="14" t="s">
        <v>491</v>
      </c>
      <c r="I87" s="35"/>
      <c r="J87" s="32"/>
      <c r="K87" s="33"/>
      <c r="L87" s="34"/>
      <c r="M87" s="35"/>
    </row>
    <row r="88" spans="2:13">
      <c r="F88" s="32"/>
      <c r="G88" s="8" t="s">
        <v>477</v>
      </c>
      <c r="I88" s="35"/>
      <c r="J88" s="32"/>
      <c r="K88" s="33"/>
      <c r="L88" s="34"/>
      <c r="M88" s="35"/>
    </row>
    <row r="89" spans="2:13">
      <c r="F89" s="28"/>
    </row>
    <row r="90" spans="2:13">
      <c r="F90" s="32">
        <v>6</v>
      </c>
      <c r="G90" s="14"/>
      <c r="H90" s="14" t="s">
        <v>493</v>
      </c>
      <c r="I90" s="32"/>
      <c r="J90" s="32" t="s">
        <v>494</v>
      </c>
      <c r="K90" s="33">
        <v>0.439</v>
      </c>
      <c r="L90" s="34">
        <v>241.45</v>
      </c>
      <c r="M90" s="35"/>
    </row>
    <row r="91" spans="2:13">
      <c r="F91" s="32"/>
      <c r="G91" s="8" t="s">
        <v>474</v>
      </c>
      <c r="H91" s="14" t="s">
        <v>479</v>
      </c>
      <c r="I91" s="32"/>
      <c r="J91" s="32"/>
      <c r="K91" s="33"/>
      <c r="L91" s="34"/>
      <c r="M91" s="35"/>
    </row>
    <row r="92" spans="2:13">
      <c r="B92" s="1" t="str">
        <f t="shared" ref="B92" si="7">G92</f>
        <v>571-282834-2</v>
      </c>
      <c r="C92" s="1" t="s">
        <v>441</v>
      </c>
      <c r="D92" t="s">
        <v>486</v>
      </c>
      <c r="E92" t="str">
        <f t="shared" ref="E92" si="8">H90</f>
        <v>Fixed Terminal Blocks 2P SIDE ENTRY 2.54mm</v>
      </c>
      <c r="F92" s="32"/>
      <c r="G92" s="2" t="s">
        <v>440</v>
      </c>
      <c r="H92" s="2" t="s">
        <v>480</v>
      </c>
      <c r="I92" s="32"/>
      <c r="J92" s="32"/>
      <c r="K92" s="33"/>
      <c r="L92" s="34"/>
      <c r="M92" s="35"/>
    </row>
    <row r="93" spans="2:13">
      <c r="B93" s="1"/>
      <c r="C93" s="1"/>
      <c r="F93" s="32"/>
      <c r="G93" s="8" t="s">
        <v>213</v>
      </c>
      <c r="I93" s="32"/>
      <c r="J93" s="32"/>
      <c r="K93" s="33"/>
      <c r="L93" s="34"/>
      <c r="M93" s="35"/>
    </row>
    <row r="94" spans="2:13">
      <c r="B94" s="1"/>
      <c r="C94" s="1"/>
      <c r="F94" s="32"/>
      <c r="G94" s="14" t="s">
        <v>441</v>
      </c>
      <c r="I94" s="32"/>
      <c r="J94" s="32"/>
      <c r="K94" s="33"/>
      <c r="L94" s="34"/>
      <c r="M94" s="35"/>
    </row>
    <row r="95" spans="2:13">
      <c r="B95" s="1"/>
      <c r="C95" s="1"/>
      <c r="F95" s="32"/>
      <c r="G95" s="8" t="s">
        <v>475</v>
      </c>
      <c r="I95" s="32"/>
      <c r="J95" s="32"/>
      <c r="K95" s="33"/>
      <c r="L95" s="34"/>
      <c r="M95" s="35"/>
    </row>
    <row r="96" spans="2:13">
      <c r="F96" s="32"/>
      <c r="G96" s="14" t="s">
        <v>486</v>
      </c>
      <c r="I96" s="32"/>
      <c r="J96" s="32"/>
      <c r="K96" s="33"/>
      <c r="L96" s="34"/>
      <c r="M96" s="35"/>
    </row>
    <row r="97" spans="2:13">
      <c r="F97" s="32"/>
      <c r="G97" s="8" t="s">
        <v>477</v>
      </c>
      <c r="I97" s="32"/>
      <c r="J97" s="32"/>
      <c r="K97" s="33"/>
      <c r="L97" s="34"/>
      <c r="M97" s="35"/>
    </row>
    <row r="98" spans="2:13">
      <c r="F98" s="28"/>
    </row>
    <row r="99" spans="2:13">
      <c r="F99" s="32">
        <v>7</v>
      </c>
      <c r="G99" s="14"/>
      <c r="H99" s="14" t="s">
        <v>496</v>
      </c>
      <c r="I99" s="35" t="s">
        <v>484</v>
      </c>
      <c r="J99" s="32" t="s">
        <v>497</v>
      </c>
      <c r="K99" s="33">
        <v>0.20599999999999999</v>
      </c>
      <c r="L99" s="34">
        <v>47.38</v>
      </c>
      <c r="M99" s="35"/>
    </row>
    <row r="100" spans="2:13">
      <c r="F100" s="32"/>
      <c r="G100" s="8" t="s">
        <v>474</v>
      </c>
      <c r="H100" s="14" t="s">
        <v>479</v>
      </c>
      <c r="I100" s="35"/>
      <c r="J100" s="32"/>
      <c r="K100" s="33"/>
      <c r="L100" s="34"/>
      <c r="M100" s="35"/>
    </row>
    <row r="101" spans="2:13">
      <c r="B101" s="1" t="str">
        <f t="shared" ref="B101" si="9">G101</f>
        <v>581-TAJA475M016R</v>
      </c>
      <c r="C101" s="1" t="s">
        <v>208</v>
      </c>
      <c r="D101" s="1" t="s">
        <v>495</v>
      </c>
      <c r="E101" s="1" t="str">
        <f t="shared" ref="E101" si="10">H99</f>
        <v>Tantalum Capacitors - Solid SMD 16V 4.7uF 20% 1206 ESR= 4 Ohms</v>
      </c>
      <c r="F101" s="32"/>
      <c r="G101" s="2" t="s">
        <v>207</v>
      </c>
      <c r="H101" s="2" t="s">
        <v>480</v>
      </c>
      <c r="I101" s="35"/>
      <c r="J101" s="32"/>
      <c r="K101" s="33"/>
      <c r="L101" s="34"/>
      <c r="M101" s="35"/>
    </row>
    <row r="102" spans="2:13">
      <c r="B102" s="1"/>
      <c r="C102" s="1"/>
      <c r="D102" s="1"/>
      <c r="E102" s="1"/>
      <c r="F102" s="32"/>
      <c r="G102" s="8" t="s">
        <v>213</v>
      </c>
      <c r="I102" s="35"/>
      <c r="J102" s="32"/>
      <c r="K102" s="33"/>
      <c r="L102" s="34"/>
      <c r="M102" s="35"/>
    </row>
    <row r="103" spans="2:13">
      <c r="B103" s="1"/>
      <c r="C103" s="1"/>
      <c r="D103" s="1"/>
      <c r="E103" s="1"/>
      <c r="F103" s="32"/>
      <c r="G103" s="14" t="s">
        <v>208</v>
      </c>
      <c r="I103" s="35"/>
      <c r="J103" s="32"/>
      <c r="K103" s="33"/>
      <c r="L103" s="34"/>
      <c r="M103" s="35"/>
    </row>
    <row r="104" spans="2:13">
      <c r="B104" s="1"/>
      <c r="C104" s="1"/>
      <c r="D104" s="1"/>
      <c r="E104" s="1"/>
      <c r="F104" s="32"/>
      <c r="G104" s="8" t="s">
        <v>475</v>
      </c>
      <c r="I104" s="35"/>
      <c r="J104" s="32"/>
      <c r="K104" s="33"/>
      <c r="L104" s="34"/>
      <c r="M104" s="35"/>
    </row>
    <row r="105" spans="2:13">
      <c r="F105" s="32"/>
      <c r="G105" s="14" t="s">
        <v>495</v>
      </c>
      <c r="I105" s="35"/>
      <c r="J105" s="32"/>
      <c r="K105" s="33"/>
      <c r="L105" s="34"/>
      <c r="M105" s="35"/>
    </row>
    <row r="106" spans="2:13">
      <c r="F106" s="32"/>
      <c r="G106" s="8" t="s">
        <v>477</v>
      </c>
      <c r="I106" s="35"/>
      <c r="J106" s="32"/>
      <c r="K106" s="33"/>
      <c r="L106" s="34"/>
      <c r="M106" s="35"/>
    </row>
    <row r="107" spans="2:13">
      <c r="F107" s="2" t="s">
        <v>498</v>
      </c>
    </row>
    <row r="108" spans="2:13">
      <c r="F108" s="32">
        <v>8</v>
      </c>
      <c r="G108" s="14"/>
      <c r="H108" s="14" t="s">
        <v>500</v>
      </c>
      <c r="I108" s="35" t="s">
        <v>484</v>
      </c>
      <c r="J108" s="32" t="s">
        <v>501</v>
      </c>
      <c r="K108" s="33">
        <v>2E-3</v>
      </c>
      <c r="L108" s="34">
        <v>2.2000000000000002</v>
      </c>
      <c r="M108" s="35"/>
    </row>
    <row r="109" spans="2:13">
      <c r="F109" s="32"/>
      <c r="G109" s="8" t="s">
        <v>474</v>
      </c>
      <c r="H109" s="14" t="s">
        <v>479</v>
      </c>
      <c r="I109" s="35"/>
      <c r="J109" s="32"/>
      <c r="K109" s="33"/>
      <c r="L109" s="34"/>
      <c r="M109" s="35"/>
    </row>
    <row r="110" spans="2:13">
      <c r="B110" s="1" t="str">
        <f t="shared" ref="B110" si="11">G110</f>
        <v>603-RC0603JR-0710KL</v>
      </c>
      <c r="C110" s="1" t="s">
        <v>234</v>
      </c>
      <c r="D110" t="s">
        <v>499</v>
      </c>
      <c r="E110" t="str">
        <f t="shared" ref="E110" si="12">H108</f>
        <v>Thick Film Resistors - SMD 10K OHM 5%</v>
      </c>
      <c r="F110" s="32"/>
      <c r="G110" s="2" t="s">
        <v>233</v>
      </c>
      <c r="H110" s="2" t="s">
        <v>480</v>
      </c>
      <c r="I110" s="35"/>
      <c r="J110" s="32"/>
      <c r="K110" s="33"/>
      <c r="L110" s="34"/>
      <c r="M110" s="35"/>
    </row>
    <row r="111" spans="2:13">
      <c r="B111" s="1"/>
      <c r="C111" s="1"/>
      <c r="F111" s="32"/>
      <c r="G111" s="8" t="s">
        <v>213</v>
      </c>
      <c r="I111" s="35"/>
      <c r="J111" s="32"/>
      <c r="K111" s="33"/>
      <c r="L111" s="34"/>
      <c r="M111" s="35"/>
    </row>
    <row r="112" spans="2:13">
      <c r="B112" s="1"/>
      <c r="C112" s="1"/>
      <c r="F112" s="32"/>
      <c r="G112" s="14" t="s">
        <v>234</v>
      </c>
      <c r="I112" s="35"/>
      <c r="J112" s="32"/>
      <c r="K112" s="33"/>
      <c r="L112" s="34"/>
      <c r="M112" s="35"/>
    </row>
    <row r="113" spans="2:13">
      <c r="B113" s="1"/>
      <c r="C113" s="1"/>
      <c r="F113" s="32"/>
      <c r="G113" s="8" t="s">
        <v>475</v>
      </c>
      <c r="I113" s="35"/>
      <c r="J113" s="32"/>
      <c r="K113" s="33"/>
      <c r="L113" s="34"/>
      <c r="M113" s="35"/>
    </row>
    <row r="114" spans="2:13">
      <c r="F114" s="32"/>
      <c r="G114" s="14" t="s">
        <v>499</v>
      </c>
      <c r="I114" s="35"/>
      <c r="J114" s="32"/>
      <c r="K114" s="33"/>
      <c r="L114" s="34"/>
      <c r="M114" s="35"/>
    </row>
    <row r="115" spans="2:13">
      <c r="F115" s="32"/>
      <c r="G115" s="8" t="s">
        <v>477</v>
      </c>
      <c r="I115" s="35"/>
      <c r="J115" s="32"/>
      <c r="K115" s="33"/>
      <c r="L115" s="34"/>
      <c r="M115" s="35"/>
    </row>
    <row r="116" spans="2:13">
      <c r="F116" s="28"/>
    </row>
    <row r="117" spans="2:13">
      <c r="F117" s="32">
        <v>9</v>
      </c>
      <c r="G117" s="14"/>
      <c r="H117" s="14" t="s">
        <v>503</v>
      </c>
      <c r="I117" s="35" t="s">
        <v>484</v>
      </c>
      <c r="J117" s="32" t="s">
        <v>497</v>
      </c>
      <c r="K117" s="33">
        <v>6.8000000000000005E-2</v>
      </c>
      <c r="L117" s="34">
        <v>15.64</v>
      </c>
      <c r="M117" s="35"/>
    </row>
    <row r="118" spans="2:13">
      <c r="F118" s="32"/>
      <c r="G118" s="8" t="s">
        <v>474</v>
      </c>
      <c r="H118" s="14" t="s">
        <v>479</v>
      </c>
      <c r="I118" s="35"/>
      <c r="J118" s="32"/>
      <c r="K118" s="33"/>
      <c r="L118" s="34"/>
      <c r="M118" s="35"/>
    </row>
    <row r="119" spans="2:13">
      <c r="B119" s="1" t="str">
        <f t="shared" ref="B119" si="13">G119</f>
        <v>604-APT2012YC</v>
      </c>
      <c r="C119" s="1" t="s">
        <v>226</v>
      </c>
      <c r="D119" s="1" t="s">
        <v>502</v>
      </c>
      <c r="E119" s="1" t="str">
        <f t="shared" ref="E119" si="14">H117</f>
        <v>Standard LEDs - SMD YELLOW WATER CLEAR</v>
      </c>
      <c r="F119" s="32"/>
      <c r="G119" s="2" t="s">
        <v>225</v>
      </c>
      <c r="H119" s="2" t="s">
        <v>480</v>
      </c>
      <c r="I119" s="35"/>
      <c r="J119" s="32"/>
      <c r="K119" s="33"/>
      <c r="L119" s="34"/>
      <c r="M119" s="35"/>
    </row>
    <row r="120" spans="2:13">
      <c r="B120" s="1"/>
      <c r="C120" s="1"/>
      <c r="D120" s="1"/>
      <c r="E120" s="1"/>
      <c r="F120" s="32"/>
      <c r="G120" s="8" t="s">
        <v>213</v>
      </c>
      <c r="I120" s="35"/>
      <c r="J120" s="32"/>
      <c r="K120" s="33"/>
      <c r="L120" s="34"/>
      <c r="M120" s="35"/>
    </row>
    <row r="121" spans="2:13">
      <c r="B121" s="1"/>
      <c r="C121" s="1"/>
      <c r="D121" s="1"/>
      <c r="E121" s="1"/>
      <c r="F121" s="32"/>
      <c r="G121" s="14" t="s">
        <v>226</v>
      </c>
      <c r="I121" s="35"/>
      <c r="J121" s="32"/>
      <c r="K121" s="33"/>
      <c r="L121" s="34"/>
      <c r="M121" s="35"/>
    </row>
    <row r="122" spans="2:13">
      <c r="B122" s="1"/>
      <c r="C122" s="1"/>
      <c r="D122" s="1"/>
      <c r="E122" s="1"/>
      <c r="F122" s="32"/>
      <c r="G122" s="8" t="s">
        <v>475</v>
      </c>
      <c r="I122" s="35"/>
      <c r="J122" s="32"/>
      <c r="K122" s="33"/>
      <c r="L122" s="34"/>
      <c r="M122" s="35"/>
    </row>
    <row r="123" spans="2:13">
      <c r="F123" s="32"/>
      <c r="G123" s="14" t="s">
        <v>502</v>
      </c>
      <c r="I123" s="35"/>
      <c r="J123" s="32"/>
      <c r="K123" s="33"/>
      <c r="L123" s="34"/>
      <c r="M123" s="35"/>
    </row>
    <row r="124" spans="2:13">
      <c r="F124" s="32"/>
      <c r="G124" s="8" t="s">
        <v>477</v>
      </c>
      <c r="I124" s="35"/>
      <c r="J124" s="32"/>
      <c r="K124" s="33"/>
      <c r="L124" s="34"/>
      <c r="M124" s="35"/>
    </row>
    <row r="125" spans="2:13">
      <c r="F125" s="28"/>
    </row>
    <row r="126" spans="2:13">
      <c r="F126" s="32">
        <v>10</v>
      </c>
      <c r="G126" s="14"/>
      <c r="H126" s="14" t="s">
        <v>505</v>
      </c>
      <c r="I126" s="35" t="s">
        <v>484</v>
      </c>
      <c r="J126" s="32" t="s">
        <v>481</v>
      </c>
      <c r="K126" s="33">
        <v>0.16700000000000001</v>
      </c>
      <c r="L126" s="34">
        <v>41.75</v>
      </c>
      <c r="M126" s="35"/>
    </row>
    <row r="127" spans="2:13">
      <c r="F127" s="32"/>
      <c r="G127" s="8" t="s">
        <v>474</v>
      </c>
      <c r="H127" s="14" t="s">
        <v>479</v>
      </c>
      <c r="I127" s="35"/>
      <c r="J127" s="32"/>
      <c r="K127" s="33"/>
      <c r="L127" s="34"/>
      <c r="M127" s="35"/>
    </row>
    <row r="128" spans="2:13">
      <c r="B128" s="1" t="str">
        <f t="shared" ref="B128" si="15">G128</f>
        <v>609-251R14S220GV4T</v>
      </c>
      <c r="C128" s="1" t="s">
        <v>219</v>
      </c>
      <c r="D128" t="s">
        <v>504</v>
      </c>
      <c r="E128" t="str">
        <f t="shared" ref="E128" si="16">H126</f>
        <v>Multilayer Ceramic Capacitors MLCC - SMD/SMT 250volts 22pF 2%</v>
      </c>
      <c r="F128" s="32"/>
      <c r="G128" s="2" t="s">
        <v>211</v>
      </c>
      <c r="H128" s="2" t="s">
        <v>480</v>
      </c>
      <c r="I128" s="35"/>
      <c r="J128" s="32"/>
      <c r="K128" s="33"/>
      <c r="L128" s="34"/>
      <c r="M128" s="35"/>
    </row>
    <row r="129" spans="2:13">
      <c r="B129" s="1"/>
      <c r="C129" s="1"/>
      <c r="F129" s="32"/>
      <c r="G129" s="8" t="s">
        <v>213</v>
      </c>
      <c r="I129" s="35"/>
      <c r="J129" s="32"/>
      <c r="K129" s="33"/>
      <c r="L129" s="34"/>
      <c r="M129" s="35"/>
    </row>
    <row r="130" spans="2:13">
      <c r="B130" s="1"/>
      <c r="C130" s="1"/>
      <c r="F130" s="32"/>
      <c r="G130" s="14" t="s">
        <v>219</v>
      </c>
      <c r="I130" s="35"/>
      <c r="J130" s="32"/>
      <c r="K130" s="33"/>
      <c r="L130" s="34"/>
      <c r="M130" s="35"/>
    </row>
    <row r="131" spans="2:13">
      <c r="B131" s="1"/>
      <c r="C131" s="1"/>
      <c r="F131" s="32"/>
      <c r="G131" s="8" t="s">
        <v>475</v>
      </c>
      <c r="I131" s="35"/>
      <c r="J131" s="32"/>
      <c r="K131" s="33"/>
      <c r="L131" s="34"/>
      <c r="M131" s="35"/>
    </row>
    <row r="132" spans="2:13">
      <c r="F132" s="32"/>
      <c r="G132" s="14" t="s">
        <v>504</v>
      </c>
      <c r="I132" s="35"/>
      <c r="J132" s="32"/>
      <c r="K132" s="33"/>
      <c r="L132" s="34"/>
      <c r="M132" s="35"/>
    </row>
    <row r="133" spans="2:13">
      <c r="F133" s="32"/>
      <c r="G133" s="8" t="s">
        <v>477</v>
      </c>
      <c r="I133" s="35"/>
      <c r="J133" s="32"/>
      <c r="K133" s="33"/>
      <c r="L133" s="34"/>
      <c r="M133" s="35"/>
    </row>
    <row r="134" spans="2:13">
      <c r="F134" s="28"/>
    </row>
    <row r="135" spans="2:13">
      <c r="F135" s="32">
        <v>11</v>
      </c>
      <c r="G135" s="14"/>
      <c r="H135" s="14" t="s">
        <v>507</v>
      </c>
      <c r="I135" s="35" t="s">
        <v>484</v>
      </c>
      <c r="J135" s="32" t="s">
        <v>497</v>
      </c>
      <c r="K135" s="33">
        <v>5.3999999999999999E-2</v>
      </c>
      <c r="L135" s="34">
        <v>12.42</v>
      </c>
      <c r="M135" s="35"/>
    </row>
    <row r="136" spans="2:13">
      <c r="F136" s="32"/>
      <c r="G136" s="8" t="s">
        <v>474</v>
      </c>
      <c r="H136" s="14" t="s">
        <v>479</v>
      </c>
      <c r="I136" s="35"/>
      <c r="J136" s="32"/>
      <c r="K136" s="33"/>
      <c r="L136" s="34"/>
      <c r="M136" s="35"/>
    </row>
    <row r="137" spans="2:13">
      <c r="B137" s="1" t="str">
        <f t="shared" ref="B137" si="17">G137</f>
        <v>652-CD1206-S01575</v>
      </c>
      <c r="C137" s="1" t="s">
        <v>69</v>
      </c>
      <c r="D137" s="1" t="s">
        <v>506</v>
      </c>
      <c r="E137" s="1" t="str">
        <f t="shared" ref="E137" si="18">H135</f>
        <v>Diodes - General Purpose, Power, Switching IO=150mA VR=75V HIGH SPEED</v>
      </c>
      <c r="F137" s="32"/>
      <c r="G137" s="2" t="s">
        <v>218</v>
      </c>
      <c r="H137" s="2" t="s">
        <v>480</v>
      </c>
      <c r="I137" s="35"/>
      <c r="J137" s="32"/>
      <c r="K137" s="33"/>
      <c r="L137" s="34"/>
      <c r="M137" s="35"/>
    </row>
    <row r="138" spans="2:13">
      <c r="B138" s="1"/>
      <c r="C138" s="1"/>
      <c r="D138" s="1"/>
      <c r="E138" s="1"/>
      <c r="F138" s="32"/>
      <c r="G138" s="8" t="s">
        <v>213</v>
      </c>
      <c r="I138" s="35"/>
      <c r="J138" s="32"/>
      <c r="K138" s="33"/>
      <c r="L138" s="34"/>
      <c r="M138" s="35"/>
    </row>
    <row r="139" spans="2:13">
      <c r="B139" s="1"/>
      <c r="C139" s="1"/>
      <c r="D139" s="1"/>
      <c r="E139" s="1"/>
      <c r="F139" s="32"/>
      <c r="G139" s="14" t="s">
        <v>69</v>
      </c>
      <c r="I139" s="35"/>
      <c r="J139" s="32"/>
      <c r="K139" s="33"/>
      <c r="L139" s="34"/>
      <c r="M139" s="35"/>
    </row>
    <row r="140" spans="2:13">
      <c r="B140" s="1"/>
      <c r="C140" s="1"/>
      <c r="D140" s="1"/>
      <c r="E140" s="1"/>
      <c r="F140" s="32"/>
      <c r="G140" s="8" t="s">
        <v>475</v>
      </c>
      <c r="I140" s="35"/>
      <c r="J140" s="32"/>
      <c r="K140" s="33"/>
      <c r="L140" s="34"/>
      <c r="M140" s="35"/>
    </row>
    <row r="141" spans="2:13">
      <c r="F141" s="32"/>
      <c r="G141" s="14" t="s">
        <v>506</v>
      </c>
      <c r="I141" s="35"/>
      <c r="J141" s="32"/>
      <c r="K141" s="33"/>
      <c r="L141" s="34"/>
      <c r="M141" s="35"/>
    </row>
    <row r="142" spans="2:13">
      <c r="F142" s="32"/>
      <c r="G142" s="8" t="s">
        <v>477</v>
      </c>
      <c r="I142" s="35"/>
      <c r="J142" s="32"/>
      <c r="K142" s="33"/>
      <c r="L142" s="34"/>
      <c r="M142" s="35"/>
    </row>
    <row r="143" spans="2:13">
      <c r="F143" s="28"/>
    </row>
    <row r="144" spans="2:13">
      <c r="F144" s="32">
        <v>12</v>
      </c>
      <c r="G144" s="14"/>
      <c r="H144" s="14" t="s">
        <v>509</v>
      </c>
      <c r="I144" s="35" t="s">
        <v>484</v>
      </c>
      <c r="J144" s="32" t="s">
        <v>497</v>
      </c>
      <c r="K144" s="33">
        <v>0.34200000000000003</v>
      </c>
      <c r="L144" s="34">
        <v>78.66</v>
      </c>
      <c r="M144" s="35"/>
    </row>
    <row r="145" spans="2:13">
      <c r="F145" s="32"/>
      <c r="G145" s="8" t="s">
        <v>474</v>
      </c>
      <c r="H145" s="14" t="s">
        <v>479</v>
      </c>
      <c r="I145" s="35"/>
      <c r="J145" s="32"/>
      <c r="K145" s="33"/>
      <c r="L145" s="34"/>
      <c r="M145" s="35"/>
    </row>
    <row r="146" spans="2:13">
      <c r="B146" s="1" t="str">
        <f t="shared" ref="B146" si="19">G146</f>
        <v>78-SI2323DDS-T1-GE3</v>
      </c>
      <c r="C146" s="1" t="s">
        <v>230</v>
      </c>
      <c r="D146" t="s">
        <v>508</v>
      </c>
      <c r="E146" t="str">
        <f t="shared" ref="E146" si="20">H144</f>
        <v>MOSFET -20V 39mOhm@4.5V -5.3A P-Ch G-III</v>
      </c>
      <c r="F146" s="32"/>
      <c r="G146" s="2" t="s">
        <v>229</v>
      </c>
      <c r="H146" s="2" t="s">
        <v>480</v>
      </c>
      <c r="I146" s="35"/>
      <c r="J146" s="32"/>
      <c r="K146" s="33"/>
      <c r="L146" s="34"/>
      <c r="M146" s="35"/>
    </row>
    <row r="147" spans="2:13">
      <c r="B147" s="1"/>
      <c r="C147" s="1"/>
      <c r="F147" s="32"/>
      <c r="G147" s="8" t="s">
        <v>213</v>
      </c>
      <c r="I147" s="35"/>
      <c r="J147" s="32"/>
      <c r="K147" s="33"/>
      <c r="L147" s="34"/>
      <c r="M147" s="35"/>
    </row>
    <row r="148" spans="2:13">
      <c r="B148" s="1"/>
      <c r="C148" s="1"/>
      <c r="F148" s="32"/>
      <c r="G148" s="14" t="s">
        <v>230</v>
      </c>
      <c r="I148" s="35"/>
      <c r="J148" s="32"/>
      <c r="K148" s="33"/>
      <c r="L148" s="34"/>
      <c r="M148" s="35"/>
    </row>
    <row r="149" spans="2:13">
      <c r="B149" s="1"/>
      <c r="C149" s="1"/>
      <c r="F149" s="32"/>
      <c r="G149" s="8" t="s">
        <v>475</v>
      </c>
      <c r="I149" s="35"/>
      <c r="J149" s="32"/>
      <c r="K149" s="33"/>
      <c r="L149" s="34"/>
      <c r="M149" s="35"/>
    </row>
    <row r="150" spans="2:13">
      <c r="F150" s="32"/>
      <c r="G150" s="14" t="s">
        <v>508</v>
      </c>
      <c r="I150" s="35"/>
      <c r="J150" s="32"/>
      <c r="K150" s="33"/>
      <c r="L150" s="34"/>
      <c r="M150" s="35"/>
    </row>
    <row r="151" spans="2:13">
      <c r="F151" s="32"/>
      <c r="G151" s="8" t="s">
        <v>477</v>
      </c>
      <c r="I151" s="35"/>
      <c r="J151" s="32"/>
      <c r="K151" s="33"/>
      <c r="L151" s="34"/>
      <c r="M151" s="35"/>
    </row>
    <row r="152" spans="2:13">
      <c r="F152" s="28"/>
    </row>
    <row r="153" spans="2:13">
      <c r="F153" s="32">
        <v>13</v>
      </c>
      <c r="G153" s="14"/>
      <c r="H153" s="14" t="s">
        <v>510</v>
      </c>
      <c r="I153" s="35" t="s">
        <v>484</v>
      </c>
      <c r="J153" s="32" t="s">
        <v>512</v>
      </c>
      <c r="K153" s="33">
        <v>0.17100000000000001</v>
      </c>
      <c r="L153" s="34">
        <v>73.53</v>
      </c>
      <c r="M153" s="35"/>
    </row>
    <row r="154" spans="2:13">
      <c r="F154" s="32"/>
      <c r="G154" s="8" t="s">
        <v>474</v>
      </c>
      <c r="H154" s="14" t="s">
        <v>511</v>
      </c>
      <c r="I154" s="35"/>
      <c r="J154" s="32"/>
      <c r="K154" s="33"/>
      <c r="L154" s="34"/>
      <c r="M154" s="35"/>
    </row>
    <row r="155" spans="2:13">
      <c r="B155" s="1" t="str">
        <f t="shared" ref="B155" si="21">G155</f>
        <v>652-CG0603MLC-05E</v>
      </c>
      <c r="C155" s="1" t="s">
        <v>195</v>
      </c>
      <c r="D155" s="1" t="s">
        <v>506</v>
      </c>
      <c r="E155" s="1" t="str">
        <f t="shared" ref="E155" si="22">H153</f>
        <v>ESD Suppressors / TVS Diodes Chip Guard 0603 5 Volts</v>
      </c>
      <c r="F155" s="32"/>
      <c r="G155" s="2" t="s">
        <v>247</v>
      </c>
      <c r="H155" s="2" t="s">
        <v>480</v>
      </c>
      <c r="I155" s="35"/>
      <c r="J155" s="32"/>
      <c r="K155" s="33"/>
      <c r="L155" s="34"/>
      <c r="M155" s="35"/>
    </row>
    <row r="156" spans="2:13">
      <c r="B156" s="1"/>
      <c r="C156" s="1"/>
      <c r="D156" s="1"/>
      <c r="E156" s="1"/>
      <c r="F156" s="32"/>
      <c r="G156" s="8" t="s">
        <v>213</v>
      </c>
      <c r="I156" s="35"/>
      <c r="J156" s="32"/>
      <c r="K156" s="33"/>
      <c r="L156" s="34"/>
      <c r="M156" s="35"/>
    </row>
    <row r="157" spans="2:13">
      <c r="B157" s="1"/>
      <c r="C157" s="1"/>
      <c r="D157" s="1"/>
      <c r="E157" s="1"/>
      <c r="F157" s="32"/>
      <c r="G157" s="14" t="s">
        <v>195</v>
      </c>
      <c r="I157" s="35"/>
      <c r="J157" s="32"/>
      <c r="K157" s="33"/>
      <c r="L157" s="34"/>
      <c r="M157" s="35"/>
    </row>
    <row r="158" spans="2:13">
      <c r="B158" s="1"/>
      <c r="C158" s="1"/>
      <c r="D158" s="1"/>
      <c r="E158" s="1"/>
      <c r="F158" s="32"/>
      <c r="G158" s="8" t="s">
        <v>475</v>
      </c>
      <c r="I158" s="35"/>
      <c r="J158" s="32"/>
      <c r="K158" s="33"/>
      <c r="L158" s="34"/>
      <c r="M158" s="35"/>
    </row>
    <row r="159" spans="2:13">
      <c r="F159" s="32"/>
      <c r="G159" s="14" t="s">
        <v>506</v>
      </c>
      <c r="I159" s="35"/>
      <c r="J159" s="32"/>
      <c r="K159" s="33"/>
      <c r="L159" s="34"/>
      <c r="M159" s="35"/>
    </row>
    <row r="160" spans="2:13">
      <c r="F160" s="32"/>
      <c r="G160" s="8" t="s">
        <v>477</v>
      </c>
      <c r="I160" s="35"/>
      <c r="J160" s="32"/>
      <c r="K160" s="33"/>
      <c r="L160" s="34"/>
      <c r="M160" s="35"/>
    </row>
    <row r="161" spans="2:13">
      <c r="F161" s="28"/>
    </row>
    <row r="162" spans="2:13">
      <c r="F162" s="32">
        <v>14</v>
      </c>
      <c r="G162" s="14"/>
      <c r="H162" s="14" t="s">
        <v>513</v>
      </c>
      <c r="I162" s="35" t="s">
        <v>484</v>
      </c>
      <c r="J162" s="32" t="s">
        <v>497</v>
      </c>
      <c r="K162" s="33">
        <v>7.0000000000000001E-3</v>
      </c>
      <c r="L162" s="34">
        <v>1.61</v>
      </c>
      <c r="M162" s="35"/>
    </row>
    <row r="163" spans="2:13">
      <c r="F163" s="32"/>
      <c r="G163" s="8" t="s">
        <v>474</v>
      </c>
      <c r="H163" s="14" t="s">
        <v>511</v>
      </c>
      <c r="I163" s="35"/>
      <c r="J163" s="32"/>
      <c r="K163" s="33"/>
      <c r="L163" s="34"/>
      <c r="M163" s="35"/>
    </row>
    <row r="164" spans="2:13">
      <c r="B164" s="1" t="str">
        <f t="shared" ref="B164" si="23">G164</f>
        <v>652-CR0603-JW-101ELF</v>
      </c>
      <c r="C164" s="1" t="s">
        <v>253</v>
      </c>
      <c r="D164" t="s">
        <v>506</v>
      </c>
      <c r="E164" t="str">
        <f t="shared" ref="E164" si="24">H162</f>
        <v>Thick Film Resistors - SMD 0603 100 OHMS 5% 1/10WATT</v>
      </c>
      <c r="F164" s="32"/>
      <c r="G164" s="2" t="s">
        <v>252</v>
      </c>
      <c r="H164" s="2" t="s">
        <v>480</v>
      </c>
      <c r="I164" s="35"/>
      <c r="J164" s="32"/>
      <c r="K164" s="33"/>
      <c r="L164" s="34"/>
      <c r="M164" s="35"/>
    </row>
    <row r="165" spans="2:13">
      <c r="B165" s="1"/>
      <c r="C165" s="1"/>
      <c r="F165" s="32"/>
      <c r="G165" s="8" t="s">
        <v>213</v>
      </c>
      <c r="I165" s="35"/>
      <c r="J165" s="32"/>
      <c r="K165" s="33"/>
      <c r="L165" s="34"/>
      <c r="M165" s="35"/>
    </row>
    <row r="166" spans="2:13">
      <c r="B166" s="1"/>
      <c r="C166" s="1"/>
      <c r="F166" s="32"/>
      <c r="G166" s="14" t="s">
        <v>253</v>
      </c>
      <c r="I166" s="35"/>
      <c r="J166" s="32"/>
      <c r="K166" s="33"/>
      <c r="L166" s="34"/>
      <c r="M166" s="35"/>
    </row>
    <row r="167" spans="2:13">
      <c r="B167" s="1"/>
      <c r="C167" s="1"/>
      <c r="F167" s="32"/>
      <c r="G167" s="8" t="s">
        <v>475</v>
      </c>
      <c r="I167" s="35"/>
      <c r="J167" s="32"/>
      <c r="K167" s="33"/>
      <c r="L167" s="34"/>
      <c r="M167" s="35"/>
    </row>
    <row r="168" spans="2:13">
      <c r="F168" s="32"/>
      <c r="G168" s="14" t="s">
        <v>506</v>
      </c>
      <c r="I168" s="35"/>
      <c r="J168" s="32"/>
      <c r="K168" s="33"/>
      <c r="L168" s="34"/>
      <c r="M168" s="35"/>
    </row>
    <row r="169" spans="2:13">
      <c r="F169" s="32"/>
      <c r="G169" s="8" t="s">
        <v>477</v>
      </c>
      <c r="I169" s="35"/>
      <c r="J169" s="32"/>
      <c r="K169" s="33"/>
      <c r="L169" s="34"/>
      <c r="M169" s="35"/>
    </row>
    <row r="170" spans="2:13">
      <c r="F170" s="28"/>
    </row>
    <row r="171" spans="2:13">
      <c r="F171" s="32">
        <v>15</v>
      </c>
      <c r="G171" s="14"/>
      <c r="H171" s="14" t="s">
        <v>514</v>
      </c>
      <c r="I171" s="35" t="s">
        <v>484</v>
      </c>
      <c r="J171" s="32" t="s">
        <v>497</v>
      </c>
      <c r="K171" s="33">
        <v>2.3E-2</v>
      </c>
      <c r="L171" s="34">
        <v>5.29</v>
      </c>
      <c r="M171" s="35"/>
    </row>
    <row r="172" spans="2:13">
      <c r="F172" s="32"/>
      <c r="G172" s="8" t="s">
        <v>474</v>
      </c>
      <c r="H172" s="14" t="s">
        <v>511</v>
      </c>
      <c r="I172" s="35"/>
      <c r="J172" s="32"/>
      <c r="K172" s="33"/>
      <c r="L172" s="34"/>
      <c r="M172" s="35"/>
    </row>
    <row r="173" spans="2:13">
      <c r="B173" s="1" t="str">
        <f t="shared" ref="B173" si="25">G173</f>
        <v>652-CR0603FX-4993ELF</v>
      </c>
      <c r="C173" s="1" t="s">
        <v>242</v>
      </c>
      <c r="D173" s="1" t="s">
        <v>506</v>
      </c>
      <c r="E173" s="1" t="str">
        <f t="shared" ref="E173" si="26">H171</f>
        <v>Thick Film Resistors - SMD 499K ohm 1%</v>
      </c>
      <c r="F173" s="32"/>
      <c r="G173" s="2" t="s">
        <v>241</v>
      </c>
      <c r="H173" s="2" t="s">
        <v>480</v>
      </c>
      <c r="I173" s="35"/>
      <c r="J173" s="32"/>
      <c r="K173" s="33"/>
      <c r="L173" s="34"/>
      <c r="M173" s="35"/>
    </row>
    <row r="174" spans="2:13">
      <c r="B174" s="1"/>
      <c r="C174" s="1"/>
      <c r="D174" s="1"/>
      <c r="E174" s="1"/>
      <c r="F174" s="32"/>
      <c r="G174" s="8" t="s">
        <v>213</v>
      </c>
      <c r="I174" s="35"/>
      <c r="J174" s="32"/>
      <c r="K174" s="33"/>
      <c r="L174" s="34"/>
      <c r="M174" s="35"/>
    </row>
    <row r="175" spans="2:13">
      <c r="B175" s="1"/>
      <c r="C175" s="1"/>
      <c r="D175" s="1"/>
      <c r="E175" s="1"/>
      <c r="F175" s="32"/>
      <c r="G175" s="14" t="s">
        <v>242</v>
      </c>
      <c r="I175" s="35"/>
      <c r="J175" s="32"/>
      <c r="K175" s="33"/>
      <c r="L175" s="34"/>
      <c r="M175" s="35"/>
    </row>
    <row r="176" spans="2:13">
      <c r="B176" s="1"/>
      <c r="C176" s="1"/>
      <c r="D176" s="1"/>
      <c r="E176" s="1"/>
      <c r="F176" s="32"/>
      <c r="G176" s="8" t="s">
        <v>475</v>
      </c>
      <c r="I176" s="35"/>
      <c r="J176" s="32"/>
      <c r="K176" s="33"/>
      <c r="L176" s="34"/>
      <c r="M176" s="35"/>
    </row>
    <row r="177" spans="2:13">
      <c r="F177" s="32"/>
      <c r="G177" s="14" t="s">
        <v>506</v>
      </c>
      <c r="I177" s="35"/>
      <c r="J177" s="32"/>
      <c r="K177" s="33"/>
      <c r="L177" s="34"/>
      <c r="M177" s="35"/>
    </row>
    <row r="178" spans="2:13">
      <c r="F178" s="32"/>
      <c r="G178" s="8" t="s">
        <v>477</v>
      </c>
      <c r="I178" s="35"/>
      <c r="J178" s="32"/>
      <c r="K178" s="33"/>
      <c r="L178" s="34"/>
      <c r="M178" s="35"/>
    </row>
    <row r="179" spans="2:13">
      <c r="F179" s="28"/>
    </row>
    <row r="180" spans="2:13">
      <c r="F180" s="32">
        <v>16</v>
      </c>
      <c r="G180" s="14"/>
      <c r="H180" s="14" t="s">
        <v>515</v>
      </c>
      <c r="I180" s="35" t="s">
        <v>484</v>
      </c>
      <c r="J180" s="32" t="s">
        <v>516</v>
      </c>
      <c r="K180" s="33">
        <v>2.9000000000000001E-2</v>
      </c>
      <c r="L180" s="34">
        <v>11.6</v>
      </c>
      <c r="M180" s="35"/>
    </row>
    <row r="181" spans="2:13">
      <c r="F181" s="32"/>
      <c r="G181" s="8" t="s">
        <v>474</v>
      </c>
      <c r="H181" s="14" t="s">
        <v>479</v>
      </c>
      <c r="I181" s="35"/>
      <c r="J181" s="32"/>
      <c r="K181" s="33"/>
      <c r="L181" s="34"/>
      <c r="M181" s="35"/>
    </row>
    <row r="182" spans="2:13">
      <c r="B182" s="1" t="str">
        <f t="shared" ref="B182" si="27">G182</f>
        <v>652-CR0805-FX22R0GLF</v>
      </c>
      <c r="C182" s="1" t="s">
        <v>251</v>
      </c>
      <c r="D182" t="s">
        <v>506</v>
      </c>
      <c r="E182" t="str">
        <f t="shared" ref="E182" si="28">H180</f>
        <v>Thick Film Resistors - SMD 22OHM 1/8WATT 1%</v>
      </c>
      <c r="F182" s="32"/>
      <c r="G182" s="2" t="s">
        <v>250</v>
      </c>
      <c r="H182" s="2" t="s">
        <v>480</v>
      </c>
      <c r="I182" s="35"/>
      <c r="J182" s="32"/>
      <c r="K182" s="33"/>
      <c r="L182" s="34"/>
      <c r="M182" s="35"/>
    </row>
    <row r="183" spans="2:13">
      <c r="B183" s="1"/>
      <c r="C183" s="1"/>
      <c r="F183" s="32"/>
      <c r="G183" s="8" t="s">
        <v>213</v>
      </c>
      <c r="I183" s="35"/>
      <c r="J183" s="32"/>
      <c r="K183" s="33"/>
      <c r="L183" s="34"/>
      <c r="M183" s="35"/>
    </row>
    <row r="184" spans="2:13">
      <c r="B184" s="1"/>
      <c r="C184" s="1"/>
      <c r="F184" s="32"/>
      <c r="G184" s="14" t="s">
        <v>251</v>
      </c>
      <c r="I184" s="35"/>
      <c r="J184" s="32"/>
      <c r="K184" s="33"/>
      <c r="L184" s="34"/>
      <c r="M184" s="35"/>
    </row>
    <row r="185" spans="2:13">
      <c r="B185" s="1"/>
      <c r="C185" s="1"/>
      <c r="F185" s="32"/>
      <c r="G185" s="8" t="s">
        <v>475</v>
      </c>
      <c r="I185" s="35"/>
      <c r="J185" s="32"/>
      <c r="K185" s="33"/>
      <c r="L185" s="34"/>
      <c r="M185" s="35"/>
    </row>
    <row r="186" spans="2:13">
      <c r="F186" s="32"/>
      <c r="G186" s="14" t="s">
        <v>506</v>
      </c>
      <c r="I186" s="35"/>
      <c r="J186" s="32"/>
      <c r="K186" s="33"/>
      <c r="L186" s="34"/>
      <c r="M186" s="35"/>
    </row>
    <row r="187" spans="2:13">
      <c r="F187" s="32"/>
      <c r="G187" s="8" t="s">
        <v>477</v>
      </c>
      <c r="I187" s="35"/>
      <c r="J187" s="32"/>
      <c r="K187" s="33"/>
      <c r="L187" s="34"/>
      <c r="M187" s="35"/>
    </row>
    <row r="188" spans="2:13">
      <c r="F188" s="28"/>
    </row>
    <row r="189" spans="2:13">
      <c r="F189" s="32">
        <v>17</v>
      </c>
      <c r="G189" s="14"/>
      <c r="H189" s="14" t="s">
        <v>517</v>
      </c>
      <c r="I189" s="35" t="s">
        <v>484</v>
      </c>
      <c r="J189" s="32" t="s">
        <v>512</v>
      </c>
      <c r="K189" s="33">
        <v>2.7E-2</v>
      </c>
      <c r="L189" s="34">
        <v>11.61</v>
      </c>
      <c r="M189" s="35"/>
    </row>
    <row r="190" spans="2:13">
      <c r="F190" s="32"/>
      <c r="G190" s="8" t="s">
        <v>474</v>
      </c>
      <c r="H190" s="14" t="s">
        <v>479</v>
      </c>
      <c r="I190" s="35"/>
      <c r="J190" s="32"/>
      <c r="K190" s="33"/>
      <c r="L190" s="34"/>
      <c r="M190" s="35"/>
    </row>
    <row r="191" spans="2:13">
      <c r="B191" s="1" t="str">
        <f t="shared" ref="B191" si="29">G191</f>
        <v>652-MH2029-300Y</v>
      </c>
      <c r="C191" s="1" t="s">
        <v>109</v>
      </c>
      <c r="D191" s="1" t="s">
        <v>506</v>
      </c>
      <c r="E191" s="1" t="str">
        <f t="shared" ref="E191" si="30">H189</f>
        <v>Ferrite Beads 30 ohms 25% HIGH CURRENT</v>
      </c>
      <c r="F191" s="32"/>
      <c r="G191" s="2" t="s">
        <v>224</v>
      </c>
      <c r="H191" s="2" t="s">
        <v>480</v>
      </c>
      <c r="I191" s="35"/>
      <c r="J191" s="32"/>
      <c r="K191" s="33"/>
      <c r="L191" s="34"/>
      <c r="M191" s="35"/>
    </row>
    <row r="192" spans="2:13">
      <c r="B192" s="1"/>
      <c r="C192" s="1"/>
      <c r="D192" s="1"/>
      <c r="E192" s="1"/>
      <c r="F192" s="32"/>
      <c r="G192" s="8" t="s">
        <v>213</v>
      </c>
      <c r="I192" s="35"/>
      <c r="J192" s="32"/>
      <c r="K192" s="33"/>
      <c r="L192" s="34"/>
      <c r="M192" s="35"/>
    </row>
    <row r="193" spans="2:13">
      <c r="B193" s="1"/>
      <c r="C193" s="1"/>
      <c r="D193" s="1"/>
      <c r="E193" s="1"/>
      <c r="F193" s="32"/>
      <c r="G193" s="14" t="s">
        <v>109</v>
      </c>
      <c r="I193" s="35"/>
      <c r="J193" s="32"/>
      <c r="K193" s="33"/>
      <c r="L193" s="34"/>
      <c r="M193" s="35"/>
    </row>
    <row r="194" spans="2:13">
      <c r="B194" s="1"/>
      <c r="C194" s="1"/>
      <c r="D194" s="1"/>
      <c r="E194" s="1"/>
      <c r="F194" s="32"/>
      <c r="G194" s="8" t="s">
        <v>475</v>
      </c>
      <c r="I194" s="35"/>
      <c r="J194" s="32"/>
      <c r="K194" s="33"/>
      <c r="L194" s="34"/>
      <c r="M194" s="35"/>
    </row>
    <row r="195" spans="2:13">
      <c r="F195" s="32"/>
      <c r="G195" s="14" t="s">
        <v>506</v>
      </c>
      <c r="I195" s="35"/>
      <c r="J195" s="32"/>
      <c r="K195" s="33"/>
      <c r="L195" s="34"/>
      <c r="M195" s="35"/>
    </row>
    <row r="196" spans="2:13">
      <c r="F196" s="32"/>
      <c r="G196" s="8" t="s">
        <v>477</v>
      </c>
      <c r="I196" s="35"/>
      <c r="J196" s="32"/>
      <c r="K196" s="33"/>
      <c r="L196" s="34"/>
      <c r="M196" s="35"/>
    </row>
    <row r="197" spans="2:13">
      <c r="F197" s="28"/>
    </row>
    <row r="198" spans="2:13">
      <c r="F198" s="32">
        <v>18</v>
      </c>
      <c r="G198" s="14"/>
      <c r="H198" s="14" t="s">
        <v>518</v>
      </c>
      <c r="I198" s="35" t="s">
        <v>484</v>
      </c>
      <c r="J198" s="32" t="s">
        <v>497</v>
      </c>
      <c r="K198" s="33">
        <v>0.2</v>
      </c>
      <c r="L198" s="34">
        <v>46</v>
      </c>
      <c r="M198" s="35"/>
    </row>
    <row r="199" spans="2:13">
      <c r="F199" s="32"/>
      <c r="G199" s="8" t="s">
        <v>474</v>
      </c>
      <c r="H199" s="14" t="s">
        <v>479</v>
      </c>
      <c r="I199" s="35"/>
      <c r="J199" s="32"/>
      <c r="K199" s="33"/>
      <c r="L199" s="34"/>
      <c r="M199" s="35"/>
    </row>
    <row r="200" spans="2:13">
      <c r="B200" s="1" t="str">
        <f t="shared" ref="B200" si="31">G200</f>
        <v>652-SRN4018TA-2R2M</v>
      </c>
      <c r="C200" s="1" t="s">
        <v>255</v>
      </c>
      <c r="D200" t="s">
        <v>506</v>
      </c>
      <c r="E200" t="str">
        <f t="shared" ref="E200" si="32">H198</f>
        <v>Fixed Inductors 2.2uH 0.2 2.2A shdSMD 4018 AEC-Q200</v>
      </c>
      <c r="F200" s="32"/>
      <c r="G200" s="2" t="s">
        <v>254</v>
      </c>
      <c r="H200" s="2" t="s">
        <v>480</v>
      </c>
      <c r="I200" s="35"/>
      <c r="J200" s="32"/>
      <c r="K200" s="33"/>
      <c r="L200" s="34"/>
      <c r="M200" s="35"/>
    </row>
    <row r="201" spans="2:13">
      <c r="B201" s="1"/>
      <c r="C201" s="1"/>
      <c r="F201" s="32"/>
      <c r="G201" s="8" t="s">
        <v>213</v>
      </c>
      <c r="I201" s="35"/>
      <c r="J201" s="32"/>
      <c r="K201" s="33"/>
      <c r="L201" s="34"/>
      <c r="M201" s="35"/>
    </row>
    <row r="202" spans="2:13">
      <c r="B202" s="1"/>
      <c r="C202" s="1"/>
      <c r="F202" s="32"/>
      <c r="G202" s="14" t="s">
        <v>255</v>
      </c>
      <c r="I202" s="35"/>
      <c r="J202" s="32"/>
      <c r="K202" s="33"/>
      <c r="L202" s="34"/>
      <c r="M202" s="35"/>
    </row>
    <row r="203" spans="2:13">
      <c r="B203" s="1"/>
      <c r="C203" s="1"/>
      <c r="F203" s="32"/>
      <c r="G203" s="8" t="s">
        <v>475</v>
      </c>
      <c r="I203" s="35"/>
      <c r="J203" s="32"/>
      <c r="K203" s="33"/>
      <c r="L203" s="34"/>
      <c r="M203" s="35"/>
    </row>
    <row r="204" spans="2:13">
      <c r="F204" s="32"/>
      <c r="G204" s="14" t="s">
        <v>506</v>
      </c>
      <c r="I204" s="35"/>
      <c r="J204" s="32"/>
      <c r="K204" s="33"/>
      <c r="L204" s="34"/>
      <c r="M204" s="35"/>
    </row>
    <row r="205" spans="2:13">
      <c r="F205" s="32"/>
      <c r="G205" s="8" t="s">
        <v>477</v>
      </c>
      <c r="I205" s="35"/>
      <c r="J205" s="32"/>
      <c r="K205" s="33"/>
      <c r="L205" s="34"/>
      <c r="M205" s="35"/>
    </row>
    <row r="206" spans="2:13">
      <c r="F206" s="28"/>
    </row>
    <row r="207" spans="2:13">
      <c r="F207" s="32">
        <v>19</v>
      </c>
      <c r="G207" s="14"/>
      <c r="H207" s="14" t="s">
        <v>519</v>
      </c>
      <c r="I207" s="35" t="s">
        <v>484</v>
      </c>
      <c r="J207" s="32" t="s">
        <v>497</v>
      </c>
      <c r="K207" s="33">
        <v>1.7999999999999999E-2</v>
      </c>
      <c r="L207" s="34">
        <v>4.1399999999999997</v>
      </c>
      <c r="M207" s="35"/>
    </row>
    <row r="208" spans="2:13">
      <c r="F208" s="32"/>
      <c r="G208" s="8" t="s">
        <v>474</v>
      </c>
      <c r="H208" s="14" t="s">
        <v>511</v>
      </c>
      <c r="I208" s="35"/>
      <c r="J208" s="32"/>
      <c r="K208" s="33"/>
      <c r="L208" s="34"/>
      <c r="M208" s="35"/>
    </row>
    <row r="209" spans="2:13">
      <c r="B209" s="1" t="str">
        <f t="shared" ref="B209" si="33">G209</f>
        <v>71-CRCW0603330RFKEB</v>
      </c>
      <c r="C209" s="1" t="s">
        <v>236</v>
      </c>
      <c r="D209" s="1" t="s">
        <v>508</v>
      </c>
      <c r="E209" s="1" t="str">
        <f t="shared" ref="E209" si="34">H207</f>
        <v>Thick Film Resistors - SMD 1/10watt 330ohms 1%</v>
      </c>
      <c r="F209" s="32"/>
      <c r="G209" s="2" t="s">
        <v>235</v>
      </c>
      <c r="H209" s="2" t="s">
        <v>480</v>
      </c>
      <c r="I209" s="35"/>
      <c r="J209" s="32"/>
      <c r="K209" s="33"/>
      <c r="L209" s="34"/>
      <c r="M209" s="35"/>
    </row>
    <row r="210" spans="2:13">
      <c r="B210" s="1"/>
      <c r="C210" s="1"/>
      <c r="D210" s="1"/>
      <c r="E210" s="1"/>
      <c r="F210" s="32"/>
      <c r="G210" s="8" t="s">
        <v>213</v>
      </c>
      <c r="I210" s="35"/>
      <c r="J210" s="32"/>
      <c r="K210" s="33"/>
      <c r="L210" s="34"/>
      <c r="M210" s="35"/>
    </row>
    <row r="211" spans="2:13">
      <c r="B211" s="1"/>
      <c r="C211" s="1"/>
      <c r="D211" s="1"/>
      <c r="E211" s="1"/>
      <c r="F211" s="32"/>
      <c r="G211" s="14" t="s">
        <v>236</v>
      </c>
      <c r="I211" s="35"/>
      <c r="J211" s="32"/>
      <c r="K211" s="33"/>
      <c r="L211" s="34"/>
      <c r="M211" s="35"/>
    </row>
    <row r="212" spans="2:13">
      <c r="B212" s="1"/>
      <c r="C212" s="1"/>
      <c r="D212" s="1"/>
      <c r="E212" s="1"/>
      <c r="F212" s="32"/>
      <c r="G212" s="8" t="s">
        <v>475</v>
      </c>
      <c r="I212" s="35"/>
      <c r="J212" s="32"/>
      <c r="K212" s="33"/>
      <c r="L212" s="34"/>
      <c r="M212" s="35"/>
    </row>
    <row r="213" spans="2:13">
      <c r="F213" s="32"/>
      <c r="G213" s="14" t="s">
        <v>508</v>
      </c>
      <c r="I213" s="35"/>
      <c r="J213" s="32"/>
      <c r="K213" s="33"/>
      <c r="L213" s="34"/>
      <c r="M213" s="35"/>
    </row>
    <row r="214" spans="2:13">
      <c r="F214" s="32"/>
      <c r="G214" s="8" t="s">
        <v>477</v>
      </c>
      <c r="I214" s="35"/>
      <c r="J214" s="32"/>
      <c r="K214" s="33"/>
      <c r="L214" s="34"/>
      <c r="M214" s="35"/>
    </row>
    <row r="215" spans="2:13">
      <c r="F215" s="28"/>
    </row>
    <row r="216" spans="2:13">
      <c r="F216" s="32">
        <v>20</v>
      </c>
      <c r="G216" s="14"/>
      <c r="H216" s="14" t="s">
        <v>521</v>
      </c>
      <c r="I216" s="32"/>
      <c r="J216" s="32" t="s">
        <v>522</v>
      </c>
      <c r="K216" s="33">
        <v>0.748</v>
      </c>
      <c r="L216" s="34">
        <v>145.86000000000001</v>
      </c>
      <c r="M216" s="35"/>
    </row>
    <row r="217" spans="2:13">
      <c r="F217" s="32"/>
      <c r="G217" s="8" t="s">
        <v>474</v>
      </c>
      <c r="H217" s="14" t="s">
        <v>479</v>
      </c>
      <c r="I217" s="32"/>
      <c r="J217" s="32"/>
      <c r="K217" s="33"/>
      <c r="L217" s="34"/>
      <c r="M217" s="35"/>
    </row>
    <row r="218" spans="2:13">
      <c r="B218" s="1" t="str">
        <f t="shared" ref="B218" si="35">G218</f>
        <v>710-62201021121</v>
      </c>
      <c r="C218" s="1">
        <v>62201021121</v>
      </c>
      <c r="D218" t="s">
        <v>520</v>
      </c>
      <c r="E218" t="str">
        <f t="shared" ref="E218" si="36">H216</f>
        <v>Headers &amp; Wire Housings WR-PHD1.27mm Hdr 10P Dual Str Gold</v>
      </c>
      <c r="F218" s="32"/>
      <c r="G218" s="2" t="s">
        <v>263</v>
      </c>
      <c r="H218" s="2" t="s">
        <v>480</v>
      </c>
      <c r="I218" s="32"/>
      <c r="J218" s="32"/>
      <c r="K218" s="33"/>
      <c r="L218" s="34"/>
      <c r="M218" s="35"/>
    </row>
    <row r="219" spans="2:13">
      <c r="B219" s="1"/>
      <c r="C219" s="1"/>
      <c r="F219" s="32"/>
      <c r="G219" s="8" t="s">
        <v>213</v>
      </c>
      <c r="I219" s="32"/>
      <c r="J219" s="32"/>
      <c r="K219" s="33"/>
      <c r="L219" s="34"/>
      <c r="M219" s="35"/>
    </row>
    <row r="220" spans="2:13">
      <c r="B220" s="1"/>
      <c r="C220" s="1"/>
      <c r="F220" s="32"/>
      <c r="G220" s="14">
        <v>62201021121</v>
      </c>
      <c r="I220" s="32"/>
      <c r="J220" s="32"/>
      <c r="K220" s="33"/>
      <c r="L220" s="34"/>
      <c r="M220" s="35"/>
    </row>
    <row r="221" spans="2:13">
      <c r="B221" s="1"/>
      <c r="C221" s="1"/>
      <c r="F221" s="32"/>
      <c r="G221" s="8" t="s">
        <v>475</v>
      </c>
      <c r="I221" s="32"/>
      <c r="J221" s="32"/>
      <c r="K221" s="33"/>
      <c r="L221" s="34"/>
      <c r="M221" s="35"/>
    </row>
    <row r="222" spans="2:13">
      <c r="F222" s="32"/>
      <c r="G222" s="14" t="s">
        <v>520</v>
      </c>
      <c r="I222" s="32"/>
      <c r="J222" s="32"/>
      <c r="K222" s="33"/>
      <c r="L222" s="34"/>
      <c r="M222" s="35"/>
    </row>
    <row r="223" spans="2:13">
      <c r="F223" s="32"/>
      <c r="G223" s="8" t="s">
        <v>477</v>
      </c>
      <c r="I223" s="32"/>
      <c r="J223" s="32"/>
      <c r="K223" s="33"/>
      <c r="L223" s="34"/>
      <c r="M223" s="35"/>
    </row>
    <row r="224" spans="2:13">
      <c r="F224" s="2" t="s">
        <v>498</v>
      </c>
    </row>
    <row r="225" spans="2:13">
      <c r="F225" s="32">
        <v>21</v>
      </c>
      <c r="G225" s="14"/>
      <c r="H225" s="14" t="s">
        <v>523</v>
      </c>
      <c r="I225" s="32"/>
      <c r="J225" s="32" t="s">
        <v>524</v>
      </c>
      <c r="K225" s="33">
        <v>7.0000000000000007E-2</v>
      </c>
      <c r="L225" s="34">
        <v>42.7</v>
      </c>
      <c r="M225" s="35"/>
    </row>
    <row r="226" spans="2:13">
      <c r="F226" s="32"/>
      <c r="G226" s="8" t="s">
        <v>474</v>
      </c>
      <c r="H226" s="14" t="s">
        <v>479</v>
      </c>
      <c r="I226" s="32"/>
      <c r="J226" s="32"/>
      <c r="K226" s="33"/>
      <c r="L226" s="34"/>
      <c r="M226" s="35"/>
    </row>
    <row r="227" spans="2:13">
      <c r="B227" s="1" t="str">
        <f t="shared" ref="B227" si="37">G227</f>
        <v>710-860020272007</v>
      </c>
      <c r="C227" s="1">
        <v>860020272007</v>
      </c>
      <c r="D227" s="1" t="s">
        <v>520</v>
      </c>
      <c r="E227" s="1" t="str">
        <f t="shared" ref="E227" si="38">H225</f>
        <v>Aluminum Electrolytic Capacitors - Leaded WCAP-ATG5 10V 150uF 20% ESR=1197mOhms</v>
      </c>
      <c r="F227" s="32"/>
      <c r="G227" s="2" t="s">
        <v>273</v>
      </c>
      <c r="H227" s="2" t="s">
        <v>480</v>
      </c>
      <c r="I227" s="32"/>
      <c r="J227" s="32"/>
      <c r="K227" s="33"/>
      <c r="L227" s="34"/>
      <c r="M227" s="35"/>
    </row>
    <row r="228" spans="2:13">
      <c r="B228" s="1"/>
      <c r="C228" s="1"/>
      <c r="D228" s="1"/>
      <c r="E228" s="1"/>
      <c r="F228" s="32"/>
      <c r="G228" s="8" t="s">
        <v>213</v>
      </c>
      <c r="I228" s="32"/>
      <c r="J228" s="32"/>
      <c r="K228" s="33"/>
      <c r="L228" s="34"/>
      <c r="M228" s="35"/>
    </row>
    <row r="229" spans="2:13">
      <c r="B229" s="1"/>
      <c r="C229" s="1"/>
      <c r="D229" s="1"/>
      <c r="E229" s="1"/>
      <c r="F229" s="32"/>
      <c r="G229" s="14">
        <v>860020272007</v>
      </c>
      <c r="I229" s="32"/>
      <c r="J229" s="32"/>
      <c r="K229" s="33"/>
      <c r="L229" s="34"/>
      <c r="M229" s="35"/>
    </row>
    <row r="230" spans="2:13">
      <c r="B230" s="1"/>
      <c r="C230" s="1"/>
      <c r="D230" s="1"/>
      <c r="E230" s="1"/>
      <c r="F230" s="32"/>
      <c r="G230" s="8" t="s">
        <v>475</v>
      </c>
      <c r="I230" s="32"/>
      <c r="J230" s="32"/>
      <c r="K230" s="33"/>
      <c r="L230" s="34"/>
      <c r="M230" s="35"/>
    </row>
    <row r="231" spans="2:13">
      <c r="F231" s="32"/>
      <c r="G231" s="14" t="s">
        <v>520</v>
      </c>
      <c r="I231" s="32"/>
      <c r="J231" s="32"/>
      <c r="K231" s="33"/>
      <c r="L231" s="34"/>
      <c r="M231" s="35"/>
    </row>
    <row r="232" spans="2:13">
      <c r="F232" s="32"/>
      <c r="G232" s="8" t="s">
        <v>477</v>
      </c>
      <c r="I232" s="32"/>
      <c r="J232" s="32"/>
      <c r="K232" s="33"/>
      <c r="L232" s="34"/>
      <c r="M232" s="35"/>
    </row>
    <row r="233" spans="2:13">
      <c r="F233" s="28"/>
    </row>
    <row r="234" spans="2:13">
      <c r="F234" s="32">
        <v>22</v>
      </c>
      <c r="G234" s="14"/>
      <c r="H234" s="14" t="s">
        <v>525</v>
      </c>
      <c r="I234" s="35" t="s">
        <v>484</v>
      </c>
      <c r="J234" s="32" t="s">
        <v>526</v>
      </c>
      <c r="K234" s="33">
        <v>8.0000000000000002E-3</v>
      </c>
      <c r="L234" s="34">
        <v>9.68</v>
      </c>
      <c r="M234" s="35"/>
    </row>
    <row r="235" spans="2:13">
      <c r="F235" s="32"/>
      <c r="G235" s="8" t="s">
        <v>474</v>
      </c>
      <c r="H235" s="14" t="s">
        <v>479</v>
      </c>
      <c r="I235" s="35"/>
      <c r="J235" s="32"/>
      <c r="K235" s="33"/>
      <c r="L235" s="34"/>
      <c r="M235" s="35"/>
    </row>
    <row r="236" spans="2:13">
      <c r="B236" s="1" t="str">
        <f t="shared" ref="B236" si="39">G236</f>
        <v>710-885012206089</v>
      </c>
      <c r="C236" s="1">
        <v>885012206089</v>
      </c>
      <c r="D236" t="s">
        <v>520</v>
      </c>
      <c r="E236" t="str">
        <f t="shared" ref="E236" si="40">H234</f>
        <v>Multilayer Ceramic Capacitors MLCC - SMD/SMT WCAP-CSGP 10000pF 0603 10% 50V MLCC</v>
      </c>
      <c r="F236" s="32"/>
      <c r="G236" s="2" t="s">
        <v>205</v>
      </c>
      <c r="H236" s="2" t="s">
        <v>480</v>
      </c>
      <c r="I236" s="35"/>
      <c r="J236" s="32"/>
      <c r="K236" s="33"/>
      <c r="L236" s="34"/>
      <c r="M236" s="35"/>
    </row>
    <row r="237" spans="2:13">
      <c r="B237" s="1"/>
      <c r="C237" s="1"/>
      <c r="F237" s="32"/>
      <c r="G237" s="8" t="s">
        <v>213</v>
      </c>
      <c r="I237" s="35"/>
      <c r="J237" s="32"/>
      <c r="K237" s="33"/>
      <c r="L237" s="34"/>
      <c r="M237" s="35"/>
    </row>
    <row r="238" spans="2:13">
      <c r="B238" s="1"/>
      <c r="C238" s="1"/>
      <c r="F238" s="32"/>
      <c r="G238" s="14">
        <v>885012206089</v>
      </c>
      <c r="I238" s="35"/>
      <c r="J238" s="32"/>
      <c r="K238" s="33"/>
      <c r="L238" s="34"/>
      <c r="M238" s="35"/>
    </row>
    <row r="239" spans="2:13">
      <c r="B239" s="1"/>
      <c r="C239" s="1"/>
      <c r="F239" s="32"/>
      <c r="G239" s="8" t="s">
        <v>475</v>
      </c>
      <c r="I239" s="35"/>
      <c r="J239" s="32"/>
      <c r="K239" s="33"/>
      <c r="L239" s="34"/>
      <c r="M239" s="35"/>
    </row>
    <row r="240" spans="2:13">
      <c r="F240" s="32"/>
      <c r="G240" s="14" t="s">
        <v>520</v>
      </c>
      <c r="I240" s="35"/>
      <c r="J240" s="32"/>
      <c r="K240" s="33"/>
      <c r="L240" s="34"/>
      <c r="M240" s="35"/>
    </row>
    <row r="241" spans="2:13">
      <c r="F241" s="32"/>
      <c r="G241" s="8" t="s">
        <v>477</v>
      </c>
      <c r="I241" s="35"/>
      <c r="J241" s="32"/>
      <c r="K241" s="33"/>
      <c r="L241" s="34"/>
      <c r="M241" s="35"/>
    </row>
    <row r="242" spans="2:13">
      <c r="F242" s="28"/>
    </row>
    <row r="243" spans="2:13">
      <c r="F243" s="32">
        <v>23</v>
      </c>
      <c r="G243" s="14"/>
      <c r="H243" s="14" t="s">
        <v>527</v>
      </c>
      <c r="I243" s="35" t="s">
        <v>484</v>
      </c>
      <c r="J243" s="32" t="s">
        <v>528</v>
      </c>
      <c r="K243" s="33">
        <v>1.4999999999999999E-2</v>
      </c>
      <c r="L243" s="34">
        <v>33.15</v>
      </c>
      <c r="M243" s="35"/>
    </row>
    <row r="244" spans="2:13">
      <c r="F244" s="32"/>
      <c r="G244" s="8" t="s">
        <v>474</v>
      </c>
      <c r="H244" s="14" t="s">
        <v>479</v>
      </c>
      <c r="I244" s="35"/>
      <c r="J244" s="32"/>
      <c r="K244" s="33"/>
      <c r="L244" s="34"/>
      <c r="M244" s="35"/>
    </row>
    <row r="245" spans="2:13">
      <c r="B245" s="1" t="str">
        <f t="shared" ref="B245" si="41">G245</f>
        <v>77-VJ0603Y104JXQPBC</v>
      </c>
      <c r="C245" s="1" t="s">
        <v>443</v>
      </c>
      <c r="D245" s="1" t="s">
        <v>508</v>
      </c>
      <c r="E245" s="1" t="str">
        <f t="shared" ref="E245" si="42">H243</f>
        <v>Multilayer Ceramic Capacitors MLCC - SMD/SMT 0603 0.1uF 10volts X7R 5%</v>
      </c>
      <c r="F245" s="32"/>
      <c r="G245" s="2" t="s">
        <v>442</v>
      </c>
      <c r="H245" s="2" t="s">
        <v>480</v>
      </c>
      <c r="I245" s="35"/>
      <c r="J245" s="32"/>
      <c r="K245" s="33"/>
      <c r="L245" s="34"/>
      <c r="M245" s="35"/>
    </row>
    <row r="246" spans="2:13">
      <c r="B246" s="1"/>
      <c r="C246" s="1"/>
      <c r="D246" s="1"/>
      <c r="E246" s="1"/>
      <c r="F246" s="32"/>
      <c r="G246" s="8" t="s">
        <v>213</v>
      </c>
      <c r="I246" s="35"/>
      <c r="J246" s="32"/>
      <c r="K246" s="33"/>
      <c r="L246" s="34"/>
      <c r="M246" s="35"/>
    </row>
    <row r="247" spans="2:13">
      <c r="B247" s="1"/>
      <c r="C247" s="1"/>
      <c r="D247" s="1"/>
      <c r="E247" s="1"/>
      <c r="F247" s="32"/>
      <c r="G247" s="14" t="s">
        <v>443</v>
      </c>
      <c r="I247" s="35"/>
      <c r="J247" s="32"/>
      <c r="K247" s="33"/>
      <c r="L247" s="34"/>
      <c r="M247" s="35"/>
    </row>
    <row r="248" spans="2:13">
      <c r="B248" s="1"/>
      <c r="C248" s="1"/>
      <c r="D248" s="1"/>
      <c r="E248" s="1"/>
      <c r="F248" s="32"/>
      <c r="G248" s="8" t="s">
        <v>475</v>
      </c>
      <c r="I248" s="35"/>
      <c r="J248" s="32"/>
      <c r="K248" s="33"/>
      <c r="L248" s="34"/>
      <c r="M248" s="35"/>
    </row>
    <row r="249" spans="2:13">
      <c r="F249" s="32"/>
      <c r="G249" s="14" t="s">
        <v>508</v>
      </c>
      <c r="I249" s="35"/>
      <c r="J249" s="32"/>
      <c r="K249" s="33"/>
      <c r="L249" s="34"/>
      <c r="M249" s="35"/>
    </row>
    <row r="250" spans="2:13">
      <c r="F250" s="32"/>
      <c r="G250" s="8" t="s">
        <v>477</v>
      </c>
      <c r="I250" s="35"/>
      <c r="J250" s="32"/>
      <c r="K250" s="33"/>
      <c r="L250" s="34"/>
      <c r="M250" s="35"/>
    </row>
    <row r="251" spans="2:13">
      <c r="F251" s="28"/>
    </row>
    <row r="252" spans="2:13">
      <c r="F252" s="32">
        <v>24</v>
      </c>
      <c r="G252" s="14"/>
      <c r="H252" s="14" t="s">
        <v>529</v>
      </c>
      <c r="I252" s="35" t="s">
        <v>484</v>
      </c>
      <c r="J252" s="32" t="s">
        <v>497</v>
      </c>
      <c r="K252" s="33">
        <v>3.0000000000000001E-3</v>
      </c>
      <c r="L252" s="34">
        <v>0.69</v>
      </c>
      <c r="M252" s="35"/>
    </row>
    <row r="253" spans="2:13">
      <c r="F253" s="32"/>
      <c r="G253" s="8" t="s">
        <v>474</v>
      </c>
      <c r="H253" s="14" t="s">
        <v>479</v>
      </c>
      <c r="I253" s="35"/>
      <c r="J253" s="32"/>
      <c r="K253" s="33"/>
      <c r="L253" s="34"/>
      <c r="M253" s="35"/>
    </row>
    <row r="254" spans="2:13">
      <c r="B254" s="1" t="str">
        <f t="shared" ref="B254" si="43">G254</f>
        <v>603-RC0603FR-071M8L</v>
      </c>
      <c r="C254" s="1" t="s">
        <v>472</v>
      </c>
      <c r="D254" t="s">
        <v>499</v>
      </c>
      <c r="E254" t="str">
        <f t="shared" ref="E254" si="44">H252</f>
        <v>Thick Film Resistors - SMD 1.8M OHM 1%</v>
      </c>
      <c r="F254" s="32"/>
      <c r="G254" s="2" t="s">
        <v>471</v>
      </c>
      <c r="H254" s="2" t="s">
        <v>480</v>
      </c>
      <c r="I254" s="35"/>
      <c r="J254" s="32"/>
      <c r="K254" s="33"/>
      <c r="L254" s="34"/>
      <c r="M254" s="35"/>
    </row>
    <row r="255" spans="2:13">
      <c r="B255" s="1"/>
      <c r="C255" s="1"/>
      <c r="F255" s="32"/>
      <c r="G255" s="8" t="s">
        <v>213</v>
      </c>
      <c r="I255" s="35"/>
      <c r="J255" s="32"/>
      <c r="K255" s="33"/>
      <c r="L255" s="34"/>
      <c r="M255" s="35"/>
    </row>
    <row r="256" spans="2:13">
      <c r="B256" s="1"/>
      <c r="C256" s="1"/>
      <c r="F256" s="32"/>
      <c r="G256" s="14" t="s">
        <v>472</v>
      </c>
      <c r="I256" s="35"/>
      <c r="J256" s="32"/>
      <c r="K256" s="33"/>
      <c r="L256" s="34"/>
      <c r="M256" s="35"/>
    </row>
    <row r="257" spans="2:13">
      <c r="B257" s="1"/>
      <c r="C257" s="1"/>
      <c r="F257" s="32"/>
      <c r="G257" s="8" t="s">
        <v>475</v>
      </c>
      <c r="I257" s="35"/>
      <c r="J257" s="32"/>
      <c r="K257" s="33"/>
      <c r="L257" s="34"/>
      <c r="M257" s="35"/>
    </row>
    <row r="258" spans="2:13">
      <c r="F258" s="32"/>
      <c r="G258" s="14" t="s">
        <v>499</v>
      </c>
      <c r="I258" s="35"/>
      <c r="J258" s="32"/>
      <c r="K258" s="33"/>
      <c r="L258" s="34"/>
      <c r="M258" s="35"/>
    </row>
    <row r="259" spans="2:13">
      <c r="F259" s="32"/>
      <c r="G259" s="8" t="s">
        <v>477</v>
      </c>
      <c r="I259" s="35"/>
      <c r="J259" s="32"/>
      <c r="K259" s="33"/>
      <c r="L259" s="34"/>
      <c r="M259" s="35"/>
    </row>
    <row r="260" spans="2:13">
      <c r="F260" s="28"/>
    </row>
    <row r="261" spans="2:13">
      <c r="F261" s="32">
        <v>25</v>
      </c>
      <c r="G261" s="14"/>
      <c r="H261" s="14" t="s">
        <v>531</v>
      </c>
      <c r="I261" s="35" t="s">
        <v>484</v>
      </c>
      <c r="J261" s="32" t="s">
        <v>512</v>
      </c>
      <c r="K261" s="33">
        <v>3.2000000000000001E-2</v>
      </c>
      <c r="L261" s="34">
        <v>13.76</v>
      </c>
      <c r="M261" s="35"/>
    </row>
    <row r="262" spans="2:13">
      <c r="F262" s="32"/>
      <c r="G262" s="8" t="s">
        <v>474</v>
      </c>
      <c r="H262" s="14" t="s">
        <v>479</v>
      </c>
      <c r="I262" s="35"/>
      <c r="J262" s="32"/>
      <c r="K262" s="33"/>
      <c r="L262" s="34"/>
      <c r="M262" s="35"/>
    </row>
    <row r="263" spans="2:13">
      <c r="B263" s="1" t="str">
        <f t="shared" ref="B263" si="45">G263</f>
        <v>81-GRM39C220J50</v>
      </c>
      <c r="C263" s="1" t="s">
        <v>217</v>
      </c>
      <c r="D263" s="1" t="s">
        <v>530</v>
      </c>
      <c r="E263" s="1" t="str">
        <f t="shared" ref="E263" si="46">H261</f>
        <v>Multilayer Ceramic Capacitors MLCC - SMD/SMT 0603 22pF 50volts C0G 5%</v>
      </c>
      <c r="F263" s="32"/>
      <c r="G263" s="2" t="s">
        <v>216</v>
      </c>
      <c r="H263" s="2" t="s">
        <v>480</v>
      </c>
      <c r="I263" s="35"/>
      <c r="J263" s="32"/>
      <c r="K263" s="33"/>
      <c r="L263" s="34"/>
      <c r="M263" s="35"/>
    </row>
    <row r="264" spans="2:13">
      <c r="B264" s="1"/>
      <c r="C264" s="1"/>
      <c r="D264" s="1"/>
      <c r="E264" s="1"/>
      <c r="F264" s="32"/>
      <c r="G264" s="8" t="s">
        <v>213</v>
      </c>
      <c r="I264" s="35"/>
      <c r="J264" s="32"/>
      <c r="K264" s="33"/>
      <c r="L264" s="34"/>
      <c r="M264" s="35"/>
    </row>
    <row r="265" spans="2:13">
      <c r="B265" s="1"/>
      <c r="C265" s="1"/>
      <c r="D265" s="1"/>
      <c r="E265" s="1"/>
      <c r="F265" s="32"/>
      <c r="G265" s="14" t="s">
        <v>217</v>
      </c>
      <c r="I265" s="35"/>
      <c r="J265" s="32"/>
      <c r="K265" s="33"/>
      <c r="L265" s="34"/>
      <c r="M265" s="35"/>
    </row>
    <row r="266" spans="2:13">
      <c r="B266" s="1"/>
      <c r="C266" s="1"/>
      <c r="D266" s="1"/>
      <c r="E266" s="1"/>
      <c r="F266" s="32"/>
      <c r="G266" s="8" t="s">
        <v>475</v>
      </c>
      <c r="I266" s="35"/>
      <c r="J266" s="32"/>
      <c r="K266" s="33"/>
      <c r="L266" s="34"/>
      <c r="M266" s="35"/>
    </row>
    <row r="267" spans="2:13">
      <c r="F267" s="32"/>
      <c r="G267" s="14" t="s">
        <v>530</v>
      </c>
      <c r="I267" s="35"/>
      <c r="J267" s="32"/>
      <c r="K267" s="33"/>
      <c r="L267" s="34"/>
      <c r="M267" s="35"/>
    </row>
    <row r="268" spans="2:13">
      <c r="F268" s="32"/>
      <c r="G268" s="8" t="s">
        <v>477</v>
      </c>
      <c r="I268" s="35"/>
      <c r="J268" s="32"/>
      <c r="K268" s="33"/>
      <c r="L268" s="34"/>
      <c r="M268" s="35"/>
    </row>
    <row r="269" spans="2:13">
      <c r="F269" s="28"/>
    </row>
    <row r="270" spans="2:13">
      <c r="F270" s="32">
        <v>26</v>
      </c>
      <c r="G270" s="14"/>
      <c r="H270" s="14" t="s">
        <v>532</v>
      </c>
      <c r="I270" s="35" t="s">
        <v>484</v>
      </c>
      <c r="J270" s="32" t="s">
        <v>533</v>
      </c>
      <c r="K270" s="33">
        <v>1.41</v>
      </c>
      <c r="L270" s="34">
        <v>28.2</v>
      </c>
      <c r="M270" s="35"/>
    </row>
    <row r="271" spans="2:13">
      <c r="F271" s="32"/>
      <c r="G271" s="8" t="s">
        <v>474</v>
      </c>
      <c r="H271" s="14" t="s">
        <v>479</v>
      </c>
      <c r="I271" s="35"/>
      <c r="J271" s="32"/>
      <c r="K271" s="33"/>
      <c r="L271" s="34"/>
      <c r="M271" s="35"/>
    </row>
    <row r="272" spans="2:13">
      <c r="B272" s="1" t="str">
        <f t="shared" ref="B272" si="47">G272</f>
        <v>81-TZB4R500BA10R00</v>
      </c>
      <c r="C272" s="1" t="s">
        <v>272</v>
      </c>
      <c r="D272" t="s">
        <v>530</v>
      </c>
      <c r="E272" t="str">
        <f t="shared" ref="E272" si="48">H270</f>
        <v>Trimmer / Variable Capacitors 4mm 50pF</v>
      </c>
      <c r="F272" s="32"/>
      <c r="G272" s="2" t="s">
        <v>271</v>
      </c>
      <c r="H272" s="2" t="s">
        <v>480</v>
      </c>
      <c r="I272" s="35"/>
      <c r="J272" s="32"/>
      <c r="K272" s="33"/>
      <c r="L272" s="34"/>
      <c r="M272" s="35"/>
    </row>
    <row r="273" spans="2:13">
      <c r="B273" s="1"/>
      <c r="C273" s="1"/>
      <c r="F273" s="32"/>
      <c r="G273" s="8" t="s">
        <v>213</v>
      </c>
      <c r="I273" s="35"/>
      <c r="J273" s="32"/>
      <c r="K273" s="33"/>
      <c r="L273" s="34"/>
      <c r="M273" s="35"/>
    </row>
    <row r="274" spans="2:13">
      <c r="B274" s="1"/>
      <c r="C274" s="1"/>
      <c r="F274" s="32"/>
      <c r="G274" s="14" t="s">
        <v>272</v>
      </c>
      <c r="I274" s="35"/>
      <c r="J274" s="32"/>
      <c r="K274" s="33"/>
      <c r="L274" s="34"/>
      <c r="M274" s="35"/>
    </row>
    <row r="275" spans="2:13">
      <c r="B275" s="1"/>
      <c r="C275" s="1"/>
      <c r="F275" s="32"/>
      <c r="G275" s="8" t="s">
        <v>475</v>
      </c>
      <c r="I275" s="35"/>
      <c r="J275" s="32"/>
      <c r="K275" s="33"/>
      <c r="L275" s="34"/>
      <c r="M275" s="35"/>
    </row>
    <row r="276" spans="2:13">
      <c r="F276" s="32"/>
      <c r="G276" s="14" t="s">
        <v>530</v>
      </c>
      <c r="I276" s="35"/>
      <c r="J276" s="32"/>
      <c r="K276" s="33"/>
      <c r="L276" s="34"/>
      <c r="M276" s="35"/>
    </row>
    <row r="277" spans="2:13">
      <c r="F277" s="32"/>
      <c r="G277" s="8" t="s">
        <v>477</v>
      </c>
      <c r="I277" s="35"/>
      <c r="J277" s="32"/>
      <c r="K277" s="33"/>
      <c r="L277" s="34"/>
      <c r="M277" s="35"/>
    </row>
    <row r="278" spans="2:13">
      <c r="F278" s="28"/>
    </row>
    <row r="279" spans="2:13">
      <c r="F279" s="32">
        <v>27</v>
      </c>
      <c r="G279" s="14"/>
      <c r="H279" s="14" t="s">
        <v>535</v>
      </c>
      <c r="I279" s="35" t="s">
        <v>484</v>
      </c>
      <c r="J279" s="32" t="s">
        <v>516</v>
      </c>
      <c r="K279" s="33">
        <v>2.7E-2</v>
      </c>
      <c r="L279" s="34">
        <v>10.8</v>
      </c>
      <c r="M279" s="35"/>
    </row>
    <row r="280" spans="2:13">
      <c r="F280" s="32"/>
      <c r="G280" s="8" t="s">
        <v>474</v>
      </c>
      <c r="H280" s="14" t="s">
        <v>479</v>
      </c>
      <c r="I280" s="35"/>
      <c r="J280" s="32"/>
      <c r="K280" s="33"/>
      <c r="L280" s="34"/>
      <c r="M280" s="35"/>
    </row>
    <row r="281" spans="2:13">
      <c r="B281" s="1" t="str">
        <f t="shared" ref="B281" si="49">G281</f>
        <v>810-C1608C0G2E101J</v>
      </c>
      <c r="C281" s="1" t="s">
        <v>269</v>
      </c>
      <c r="D281" s="1" t="s">
        <v>534</v>
      </c>
      <c r="E281" s="1" t="str">
        <f t="shared" ref="E281" si="50">H279</f>
        <v>Multilayer Ceramic Capacitors MLCC - SMD/SMT 0603 250V 100pF C0G 5% T: 0.8mm</v>
      </c>
      <c r="F281" s="32"/>
      <c r="G281" s="2" t="s">
        <v>268</v>
      </c>
      <c r="H281" s="2" t="s">
        <v>480</v>
      </c>
      <c r="I281" s="35"/>
      <c r="J281" s="32"/>
      <c r="K281" s="33"/>
      <c r="L281" s="34"/>
      <c r="M281" s="35"/>
    </row>
    <row r="282" spans="2:13">
      <c r="B282" s="1"/>
      <c r="C282" s="1"/>
      <c r="D282" s="1"/>
      <c r="E282" s="1"/>
      <c r="F282" s="32"/>
      <c r="G282" s="8" t="s">
        <v>213</v>
      </c>
      <c r="I282" s="35"/>
      <c r="J282" s="32"/>
      <c r="K282" s="33"/>
      <c r="L282" s="34"/>
      <c r="M282" s="35"/>
    </row>
    <row r="283" spans="2:13">
      <c r="B283" s="1"/>
      <c r="C283" s="1"/>
      <c r="D283" s="1"/>
      <c r="E283" s="1"/>
      <c r="F283" s="32"/>
      <c r="G283" s="14" t="s">
        <v>269</v>
      </c>
      <c r="I283" s="35"/>
      <c r="J283" s="32"/>
      <c r="K283" s="33"/>
      <c r="L283" s="34"/>
      <c r="M283" s="35"/>
    </row>
    <row r="284" spans="2:13">
      <c r="B284" s="1"/>
      <c r="C284" s="1"/>
      <c r="D284" s="1"/>
      <c r="E284" s="1"/>
      <c r="F284" s="32"/>
      <c r="G284" s="8" t="s">
        <v>475</v>
      </c>
      <c r="I284" s="35"/>
      <c r="J284" s="32"/>
      <c r="K284" s="33"/>
      <c r="L284" s="34"/>
      <c r="M284" s="35"/>
    </row>
    <row r="285" spans="2:13">
      <c r="F285" s="32"/>
      <c r="G285" s="14" t="s">
        <v>534</v>
      </c>
      <c r="I285" s="35"/>
      <c r="J285" s="32"/>
      <c r="K285" s="33"/>
      <c r="L285" s="34"/>
      <c r="M285" s="35"/>
    </row>
    <row r="286" spans="2:13">
      <c r="F286" s="32"/>
      <c r="G286" s="8" t="s">
        <v>477</v>
      </c>
      <c r="I286" s="35"/>
      <c r="J286" s="32"/>
      <c r="K286" s="33"/>
      <c r="L286" s="34"/>
      <c r="M286" s="35"/>
    </row>
    <row r="287" spans="2:13">
      <c r="F287" s="28"/>
    </row>
    <row r="288" spans="2:13">
      <c r="F288" s="32">
        <v>28</v>
      </c>
      <c r="G288" s="14"/>
      <c r="H288" s="14" t="s">
        <v>536</v>
      </c>
      <c r="I288" s="35" t="s">
        <v>484</v>
      </c>
      <c r="J288" s="32" t="s">
        <v>516</v>
      </c>
      <c r="K288" s="33">
        <v>4.8000000000000001E-2</v>
      </c>
      <c r="L288" s="34">
        <v>19.2</v>
      </c>
      <c r="M288" s="35"/>
    </row>
    <row r="289" spans="2:13">
      <c r="F289" s="32"/>
      <c r="G289" s="8" t="s">
        <v>474</v>
      </c>
      <c r="H289" s="14" t="s">
        <v>479</v>
      </c>
      <c r="I289" s="35"/>
      <c r="J289" s="32"/>
      <c r="K289" s="33"/>
      <c r="L289" s="34"/>
      <c r="M289" s="35"/>
    </row>
    <row r="290" spans="2:13">
      <c r="B290" s="1" t="str">
        <f t="shared" ref="B290" si="51">G290</f>
        <v>810-C1608C0G2E102JAA</v>
      </c>
      <c r="C290" s="1" t="s">
        <v>214</v>
      </c>
      <c r="D290" t="s">
        <v>534</v>
      </c>
      <c r="E290" t="str">
        <f t="shared" ref="E290" si="52">H288</f>
        <v>Multilayer Ceramic Capacitors MLCC - SMD/SMT 0603 250V 1000pF C0G 5% T: 0.8mm</v>
      </c>
      <c r="F290" s="32"/>
      <c r="G290" s="2" t="s">
        <v>212</v>
      </c>
      <c r="H290" s="2" t="s">
        <v>480</v>
      </c>
      <c r="I290" s="35"/>
      <c r="J290" s="32"/>
      <c r="K290" s="33"/>
      <c r="L290" s="34"/>
      <c r="M290" s="35"/>
    </row>
    <row r="291" spans="2:13">
      <c r="B291" s="1"/>
      <c r="C291" s="1"/>
      <c r="F291" s="32"/>
      <c r="G291" s="8" t="s">
        <v>213</v>
      </c>
      <c r="I291" s="35"/>
      <c r="J291" s="32"/>
      <c r="K291" s="33"/>
      <c r="L291" s="34"/>
      <c r="M291" s="35"/>
    </row>
    <row r="292" spans="2:13">
      <c r="B292" s="1"/>
      <c r="C292" s="1"/>
      <c r="F292" s="32"/>
      <c r="G292" s="14" t="s">
        <v>214</v>
      </c>
      <c r="I292" s="35"/>
      <c r="J292" s="32"/>
      <c r="K292" s="33"/>
      <c r="L292" s="34"/>
      <c r="M292" s="35"/>
    </row>
    <row r="293" spans="2:13">
      <c r="B293" s="1"/>
      <c r="C293" s="1"/>
      <c r="F293" s="32"/>
      <c r="G293" s="8" t="s">
        <v>475</v>
      </c>
      <c r="I293" s="35"/>
      <c r="J293" s="32"/>
      <c r="K293" s="33"/>
      <c r="L293" s="34"/>
      <c r="M293" s="35"/>
    </row>
    <row r="294" spans="2:13">
      <c r="F294" s="32"/>
      <c r="G294" s="14" t="s">
        <v>534</v>
      </c>
      <c r="I294" s="35"/>
      <c r="J294" s="32"/>
      <c r="K294" s="33"/>
      <c r="L294" s="34"/>
      <c r="M294" s="35"/>
    </row>
    <row r="295" spans="2:13">
      <c r="F295" s="32"/>
      <c r="G295" s="8" t="s">
        <v>477</v>
      </c>
      <c r="I295" s="35"/>
      <c r="J295" s="32"/>
      <c r="K295" s="33"/>
      <c r="L295" s="34"/>
      <c r="M295" s="35"/>
    </row>
    <row r="296" spans="2:13">
      <c r="F296" s="28"/>
    </row>
    <row r="297" spans="2:13">
      <c r="F297" s="32">
        <v>29</v>
      </c>
      <c r="G297" s="14"/>
      <c r="H297" s="14" t="s">
        <v>537</v>
      </c>
      <c r="I297" s="35" t="s">
        <v>484</v>
      </c>
      <c r="J297" s="32" t="s">
        <v>516</v>
      </c>
      <c r="K297" s="33">
        <v>5.7000000000000002E-2</v>
      </c>
      <c r="L297" s="34">
        <v>22.8</v>
      </c>
      <c r="M297" s="35"/>
    </row>
    <row r="298" spans="2:13">
      <c r="F298" s="32"/>
      <c r="G298" s="8" t="s">
        <v>474</v>
      </c>
      <c r="H298" s="14" t="s">
        <v>479</v>
      </c>
      <c r="I298" s="35"/>
      <c r="J298" s="32"/>
      <c r="K298" s="33"/>
      <c r="L298" s="34"/>
      <c r="M298" s="35"/>
    </row>
    <row r="299" spans="2:13">
      <c r="B299" s="1" t="str">
        <f t="shared" ref="B299" si="53">G299</f>
        <v>810-CGA3E3C0G2E152JA</v>
      </c>
      <c r="C299" s="1" t="s">
        <v>210</v>
      </c>
      <c r="D299" s="1" t="s">
        <v>534</v>
      </c>
      <c r="E299" s="1" t="str">
        <f t="shared" ref="E299" si="54">H297</f>
        <v>Multilayer Ceramic Capacitors MLCC - SMD/SMT CGA 0603 250V 1500pF C0G 5% T: 0.8mm</v>
      </c>
      <c r="F299" s="32"/>
      <c r="G299" s="2" t="s">
        <v>209</v>
      </c>
      <c r="H299" s="2" t="s">
        <v>480</v>
      </c>
      <c r="I299" s="35"/>
      <c r="J299" s="32"/>
      <c r="K299" s="33"/>
      <c r="L299" s="34"/>
      <c r="M299" s="35"/>
    </row>
    <row r="300" spans="2:13">
      <c r="B300" s="1"/>
      <c r="C300" s="1"/>
      <c r="D300" s="1"/>
      <c r="E300" s="1"/>
      <c r="F300" s="32"/>
      <c r="G300" s="8" t="s">
        <v>213</v>
      </c>
      <c r="I300" s="35"/>
      <c r="J300" s="32"/>
      <c r="K300" s="33"/>
      <c r="L300" s="34"/>
      <c r="M300" s="35"/>
    </row>
    <row r="301" spans="2:13">
      <c r="B301" s="1"/>
      <c r="C301" s="1"/>
      <c r="D301" s="1"/>
      <c r="E301" s="1"/>
      <c r="F301" s="32"/>
      <c r="G301" s="14" t="s">
        <v>210</v>
      </c>
      <c r="I301" s="35"/>
      <c r="J301" s="32"/>
      <c r="K301" s="33"/>
      <c r="L301" s="34"/>
      <c r="M301" s="35"/>
    </row>
    <row r="302" spans="2:13">
      <c r="B302" s="1"/>
      <c r="C302" s="1"/>
      <c r="D302" s="1"/>
      <c r="E302" s="1"/>
      <c r="F302" s="32"/>
      <c r="G302" s="8" t="s">
        <v>475</v>
      </c>
      <c r="I302" s="35"/>
      <c r="J302" s="32"/>
      <c r="K302" s="33"/>
      <c r="L302" s="34"/>
      <c r="M302" s="35"/>
    </row>
    <row r="303" spans="2:13">
      <c r="F303" s="32"/>
      <c r="G303" s="14" t="s">
        <v>534</v>
      </c>
      <c r="I303" s="35"/>
      <c r="J303" s="32"/>
      <c r="K303" s="33"/>
      <c r="L303" s="34"/>
      <c r="M303" s="35"/>
    </row>
    <row r="304" spans="2:13">
      <c r="F304" s="32"/>
      <c r="G304" s="8" t="s">
        <v>477</v>
      </c>
      <c r="I304" s="35"/>
      <c r="J304" s="32"/>
      <c r="K304" s="33"/>
      <c r="L304" s="34"/>
      <c r="M304" s="35"/>
    </row>
    <row r="305" spans="2:13">
      <c r="F305" s="28"/>
    </row>
    <row r="306" spans="2:13">
      <c r="F306" s="32">
        <v>30</v>
      </c>
      <c r="G306" s="14"/>
      <c r="H306" s="14" t="s">
        <v>539</v>
      </c>
      <c r="I306" s="35" t="s">
        <v>484</v>
      </c>
      <c r="J306" s="32" t="s">
        <v>497</v>
      </c>
      <c r="K306" s="33">
        <v>0.45100000000000001</v>
      </c>
      <c r="L306" s="34">
        <v>103.73</v>
      </c>
      <c r="M306" s="35"/>
    </row>
    <row r="307" spans="2:13">
      <c r="F307" s="32"/>
      <c r="G307" s="8" t="s">
        <v>474</v>
      </c>
      <c r="H307" s="14" t="s">
        <v>479</v>
      </c>
      <c r="I307" s="35"/>
      <c r="J307" s="32"/>
      <c r="K307" s="33"/>
      <c r="L307" s="34"/>
      <c r="M307" s="35"/>
    </row>
    <row r="308" spans="2:13">
      <c r="B308" s="1" t="str">
        <f t="shared" ref="B308" si="55">G308</f>
        <v>815-ABS07-32.768KHZT</v>
      </c>
      <c r="C308" s="1" t="s">
        <v>246</v>
      </c>
      <c r="D308" t="s">
        <v>538</v>
      </c>
      <c r="E308" t="str">
        <f t="shared" ref="E308" si="56">H306</f>
        <v>Crystals 32.768KHz 12.5pf 3.2 x 1.5 x 0.9mm</v>
      </c>
      <c r="F308" s="32"/>
      <c r="G308" s="2" t="s">
        <v>245</v>
      </c>
      <c r="H308" s="2" t="s">
        <v>480</v>
      </c>
      <c r="I308" s="35"/>
      <c r="J308" s="32"/>
      <c r="K308" s="33"/>
      <c r="L308" s="34"/>
      <c r="M308" s="35"/>
    </row>
    <row r="309" spans="2:13">
      <c r="B309" s="1"/>
      <c r="C309" s="1"/>
      <c r="F309" s="32"/>
      <c r="G309" s="8" t="s">
        <v>213</v>
      </c>
      <c r="I309" s="35"/>
      <c r="J309" s="32"/>
      <c r="K309" s="33"/>
      <c r="L309" s="34"/>
      <c r="M309" s="35"/>
    </row>
    <row r="310" spans="2:13">
      <c r="B310" s="1"/>
      <c r="C310" s="1"/>
      <c r="F310" s="32"/>
      <c r="G310" s="14" t="s">
        <v>246</v>
      </c>
      <c r="I310" s="35"/>
      <c r="J310" s="32"/>
      <c r="K310" s="33"/>
      <c r="L310" s="34"/>
      <c r="M310" s="35"/>
    </row>
    <row r="311" spans="2:13">
      <c r="B311" s="1"/>
      <c r="C311" s="1"/>
      <c r="F311" s="32"/>
      <c r="G311" s="8" t="s">
        <v>475</v>
      </c>
      <c r="I311" s="35"/>
      <c r="J311" s="32"/>
      <c r="K311" s="33"/>
      <c r="L311" s="34"/>
      <c r="M311" s="35"/>
    </row>
    <row r="312" spans="2:13">
      <c r="F312" s="32"/>
      <c r="G312" s="14" t="s">
        <v>538</v>
      </c>
      <c r="I312" s="35"/>
      <c r="J312" s="32"/>
      <c r="K312" s="33"/>
      <c r="L312" s="34"/>
      <c r="M312" s="35"/>
    </row>
    <row r="313" spans="2:13">
      <c r="F313" s="32"/>
      <c r="G313" s="8" t="s">
        <v>477</v>
      </c>
      <c r="I313" s="35"/>
      <c r="J313" s="32"/>
      <c r="K313" s="33"/>
      <c r="L313" s="34"/>
      <c r="M313" s="35"/>
    </row>
    <row r="314" spans="2:13">
      <c r="F314" s="28"/>
    </row>
    <row r="315" spans="2:13">
      <c r="F315" s="32">
        <v>31</v>
      </c>
      <c r="G315" s="14"/>
      <c r="H315" s="14" t="s">
        <v>541</v>
      </c>
      <c r="I315" s="35" t="s">
        <v>484</v>
      </c>
      <c r="J315" s="32" t="s">
        <v>497</v>
      </c>
      <c r="K315" s="33">
        <v>0.90800000000000003</v>
      </c>
      <c r="L315" s="34">
        <v>208.84</v>
      </c>
      <c r="M315" s="35"/>
    </row>
    <row r="316" spans="2:13">
      <c r="F316" s="32"/>
      <c r="G316" s="8" t="s">
        <v>474</v>
      </c>
      <c r="H316" s="14" t="s">
        <v>479</v>
      </c>
      <c r="I316" s="35"/>
      <c r="J316" s="32"/>
      <c r="K316" s="33"/>
      <c r="L316" s="34"/>
      <c r="M316" s="35"/>
    </row>
    <row r="317" spans="2:13">
      <c r="B317" s="1" t="str">
        <f t="shared" ref="B317" si="57">G317</f>
        <v>926-LM3671MF-3.3NOPB</v>
      </c>
      <c r="C317" s="1" t="s">
        <v>249</v>
      </c>
      <c r="D317" s="1" t="s">
        <v>540</v>
      </c>
      <c r="E317" s="1" t="str">
        <f t="shared" ref="E317" si="58">H315</f>
        <v>Switching Voltage Regulators 2MHZ,600MA STEP-DOWN DC-DC CONVERTER</v>
      </c>
      <c r="F317" s="32"/>
      <c r="G317" s="2" t="s">
        <v>248</v>
      </c>
      <c r="H317" s="2" t="s">
        <v>480</v>
      </c>
      <c r="I317" s="35"/>
      <c r="J317" s="32"/>
      <c r="K317" s="33"/>
      <c r="L317" s="34"/>
      <c r="M317" s="35"/>
    </row>
    <row r="318" spans="2:13">
      <c r="B318" s="1"/>
      <c r="C318" s="1"/>
      <c r="D318" s="1"/>
      <c r="E318" s="1"/>
      <c r="F318" s="32"/>
      <c r="G318" s="8" t="s">
        <v>213</v>
      </c>
      <c r="I318" s="35"/>
      <c r="J318" s="32"/>
      <c r="K318" s="33"/>
      <c r="L318" s="34"/>
      <c r="M318" s="35"/>
    </row>
    <row r="319" spans="2:13">
      <c r="B319" s="1"/>
      <c r="C319" s="1"/>
      <c r="D319" s="1"/>
      <c r="E319" s="1"/>
      <c r="F319" s="32"/>
      <c r="G319" s="14" t="s">
        <v>249</v>
      </c>
      <c r="I319" s="35"/>
      <c r="J319" s="32"/>
      <c r="K319" s="33"/>
      <c r="L319" s="34"/>
      <c r="M319" s="35"/>
    </row>
    <row r="320" spans="2:13">
      <c r="B320" s="1"/>
      <c r="C320" s="1"/>
      <c r="D320" s="1"/>
      <c r="E320" s="1"/>
      <c r="F320" s="32"/>
      <c r="G320" s="8" t="s">
        <v>475</v>
      </c>
      <c r="I320" s="35"/>
      <c r="J320" s="32"/>
      <c r="K320" s="33"/>
      <c r="L320" s="34"/>
      <c r="M320" s="35"/>
    </row>
    <row r="321" spans="2:13">
      <c r="F321" s="32"/>
      <c r="G321" s="14" t="s">
        <v>540</v>
      </c>
      <c r="I321" s="35"/>
      <c r="J321" s="32"/>
      <c r="K321" s="33"/>
      <c r="L321" s="34"/>
      <c r="M321" s="35"/>
    </row>
    <row r="322" spans="2:13">
      <c r="F322" s="32"/>
      <c r="G322" s="8" t="s">
        <v>477</v>
      </c>
      <c r="I322" s="35"/>
      <c r="J322" s="32"/>
      <c r="K322" s="33"/>
      <c r="L322" s="34"/>
      <c r="M322" s="35"/>
    </row>
    <row r="323" spans="2:13">
      <c r="F323" s="2" t="s">
        <v>498</v>
      </c>
    </row>
    <row r="324" spans="2:13">
      <c r="F324" s="32">
        <v>32</v>
      </c>
      <c r="G324" s="14"/>
      <c r="H324" s="14" t="s">
        <v>543</v>
      </c>
      <c r="I324" s="35" t="s">
        <v>484</v>
      </c>
      <c r="J324" s="32" t="s">
        <v>544</v>
      </c>
      <c r="K324" s="33">
        <v>3.5999999999999997E-2</v>
      </c>
      <c r="L324" s="34">
        <v>18</v>
      </c>
      <c r="M324" s="35"/>
    </row>
    <row r="325" spans="2:13">
      <c r="F325" s="32"/>
      <c r="G325" s="8" t="s">
        <v>474</v>
      </c>
      <c r="H325" s="14" t="s">
        <v>479</v>
      </c>
      <c r="I325" s="35"/>
      <c r="J325" s="32"/>
      <c r="K325" s="33"/>
      <c r="L325" s="34"/>
      <c r="M325" s="35"/>
    </row>
    <row r="326" spans="2:13">
      <c r="B326" s="1" t="str">
        <f t="shared" ref="B326" si="59">G326</f>
        <v>963-LMK212ABJ106MG-T</v>
      </c>
      <c r="C326" s="1" t="s">
        <v>267</v>
      </c>
      <c r="D326" t="s">
        <v>542</v>
      </c>
      <c r="E326" t="str">
        <f t="shared" ref="E326" si="60">H324</f>
        <v>Multilayer Ceramic Capacitors MLCC - SMD/SMT 10uF 10V X5R 20% 0805</v>
      </c>
      <c r="F326" s="32"/>
      <c r="G326" s="2" t="s">
        <v>266</v>
      </c>
      <c r="H326" s="2" t="s">
        <v>480</v>
      </c>
      <c r="I326" s="35"/>
      <c r="J326" s="32"/>
      <c r="K326" s="33"/>
      <c r="L326" s="34"/>
      <c r="M326" s="35"/>
    </row>
    <row r="327" spans="2:13">
      <c r="B327" s="1"/>
      <c r="C327" s="1"/>
      <c r="F327" s="32"/>
      <c r="G327" s="8" t="s">
        <v>213</v>
      </c>
      <c r="I327" s="35"/>
      <c r="J327" s="32"/>
      <c r="K327" s="33"/>
      <c r="L327" s="34"/>
      <c r="M327" s="35"/>
    </row>
    <row r="328" spans="2:13">
      <c r="B328" s="1"/>
      <c r="C328" s="1"/>
      <c r="F328" s="32"/>
      <c r="G328" s="14" t="s">
        <v>267</v>
      </c>
      <c r="I328" s="35"/>
      <c r="J328" s="32"/>
      <c r="K328" s="33"/>
      <c r="L328" s="34"/>
      <c r="M328" s="35"/>
    </row>
    <row r="329" spans="2:13">
      <c r="B329" s="1"/>
      <c r="C329" s="1"/>
      <c r="F329" s="32"/>
      <c r="G329" s="8" t="s">
        <v>475</v>
      </c>
      <c r="I329" s="35"/>
      <c r="J329" s="32"/>
      <c r="K329" s="33"/>
      <c r="L329" s="34"/>
      <c r="M329" s="35"/>
    </row>
    <row r="330" spans="2:13">
      <c r="F330" s="32"/>
      <c r="G330" s="14" t="s">
        <v>542</v>
      </c>
      <c r="I330" s="35"/>
      <c r="J330" s="32"/>
      <c r="K330" s="33"/>
      <c r="L330" s="34"/>
      <c r="M330" s="35"/>
    </row>
    <row r="331" spans="2:13">
      <c r="F331" s="32"/>
      <c r="G331" s="8" t="s">
        <v>477</v>
      </c>
      <c r="I331" s="35"/>
      <c r="J331" s="32"/>
      <c r="K331" s="33"/>
      <c r="L331" s="34"/>
      <c r="M331" s="35"/>
    </row>
    <row r="332" spans="2:13">
      <c r="F332" s="28"/>
    </row>
    <row r="333" spans="2:13">
      <c r="F333" s="32">
        <v>33</v>
      </c>
      <c r="G333" s="14"/>
      <c r="H333" s="14" t="s">
        <v>546</v>
      </c>
      <c r="I333" s="32"/>
      <c r="J333" s="32" t="s">
        <v>485</v>
      </c>
      <c r="K333" s="33">
        <v>2.09</v>
      </c>
    </row>
    <row r="334" spans="2:13">
      <c r="F334" s="32"/>
      <c r="G334" s="8" t="s">
        <v>474</v>
      </c>
      <c r="H334" s="14" t="s">
        <v>479</v>
      </c>
      <c r="I334" s="32"/>
      <c r="J334" s="32"/>
      <c r="K334" s="33"/>
    </row>
    <row r="335" spans="2:13">
      <c r="B335" s="1" t="str">
        <f t="shared" ref="B335" si="61">G335</f>
        <v>988-AT45DB321E-SHF-B</v>
      </c>
      <c r="C335" s="1" t="s">
        <v>228</v>
      </c>
      <c r="D335" s="1" t="s">
        <v>545</v>
      </c>
      <c r="E335" s="1" t="str">
        <f t="shared" ref="E335" si="62">H333</f>
        <v>NOR Flash 32M, 85MHz 2.3-3.6V DataFlash</v>
      </c>
      <c r="F335" s="32"/>
      <c r="G335" s="2" t="s">
        <v>227</v>
      </c>
      <c r="H335" s="2" t="s">
        <v>480</v>
      </c>
      <c r="I335" s="32"/>
      <c r="J335" s="32"/>
      <c r="K335" s="33"/>
    </row>
    <row r="336" spans="2:13">
      <c r="B336" s="1"/>
      <c r="C336" s="1"/>
      <c r="D336" s="1"/>
      <c r="E336" s="1"/>
      <c r="F336" s="32"/>
      <c r="G336" s="8" t="s">
        <v>213</v>
      </c>
      <c r="I336" s="32"/>
      <c r="J336" s="32"/>
      <c r="K336" s="33"/>
    </row>
    <row r="337" spans="2:11">
      <c r="B337" s="1"/>
      <c r="C337" s="1"/>
      <c r="D337" s="1"/>
      <c r="E337" s="1"/>
      <c r="F337" s="32"/>
      <c r="G337" s="14" t="s">
        <v>228</v>
      </c>
      <c r="I337" s="32"/>
      <c r="J337" s="32"/>
      <c r="K337" s="33"/>
    </row>
    <row r="338" spans="2:11">
      <c r="B338" s="1"/>
      <c r="C338" s="1"/>
      <c r="D338" s="1"/>
      <c r="E338" s="1"/>
      <c r="F338" s="32"/>
      <c r="G338" s="8" t="s">
        <v>475</v>
      </c>
      <c r="I338" s="32"/>
      <c r="J338" s="32"/>
      <c r="K338" s="33"/>
    </row>
    <row r="339" spans="2:11">
      <c r="F339" s="32"/>
      <c r="G339" s="14" t="s">
        <v>545</v>
      </c>
      <c r="I339" s="32"/>
      <c r="J339" s="32"/>
      <c r="K339" s="33"/>
    </row>
    <row r="340" spans="2:11">
      <c r="F340" s="32"/>
      <c r="G340" s="8" t="s">
        <v>477</v>
      </c>
      <c r="I340" s="32"/>
      <c r="J340" s="32"/>
      <c r="K340" s="33"/>
    </row>
  </sheetData>
  <sortState ref="B4:H75">
    <sortCondition ref="B4:B75"/>
  </sortState>
  <mergeCells count="196">
    <mergeCell ref="F333:F340"/>
    <mergeCell ref="I333:I340"/>
    <mergeCell ref="J333:J340"/>
    <mergeCell ref="K333:K340"/>
    <mergeCell ref="F324:F331"/>
    <mergeCell ref="I324:I331"/>
    <mergeCell ref="J324:J331"/>
    <mergeCell ref="K324:K331"/>
    <mergeCell ref="L324:L331"/>
    <mergeCell ref="M324:M331"/>
    <mergeCell ref="F315:F322"/>
    <mergeCell ref="I315:I322"/>
    <mergeCell ref="J315:J322"/>
    <mergeCell ref="K315:K322"/>
    <mergeCell ref="L315:L322"/>
    <mergeCell ref="M315:M322"/>
    <mergeCell ref="F306:F313"/>
    <mergeCell ref="I306:I313"/>
    <mergeCell ref="J306:J313"/>
    <mergeCell ref="K306:K313"/>
    <mergeCell ref="L306:L313"/>
    <mergeCell ref="M306:M313"/>
    <mergeCell ref="F297:F304"/>
    <mergeCell ref="I297:I304"/>
    <mergeCell ref="J297:J304"/>
    <mergeCell ref="K297:K304"/>
    <mergeCell ref="L297:L304"/>
    <mergeCell ref="M297:M304"/>
    <mergeCell ref="F288:F295"/>
    <mergeCell ref="I288:I295"/>
    <mergeCell ref="J288:J295"/>
    <mergeCell ref="K288:K295"/>
    <mergeCell ref="L288:L295"/>
    <mergeCell ref="M288:M295"/>
    <mergeCell ref="F279:F286"/>
    <mergeCell ref="I279:I286"/>
    <mergeCell ref="J279:J286"/>
    <mergeCell ref="K279:K286"/>
    <mergeCell ref="L279:L286"/>
    <mergeCell ref="M279:M286"/>
    <mergeCell ref="F270:F277"/>
    <mergeCell ref="I270:I277"/>
    <mergeCell ref="J270:J277"/>
    <mergeCell ref="K270:K277"/>
    <mergeCell ref="L270:L277"/>
    <mergeCell ref="M270:M277"/>
    <mergeCell ref="F261:F268"/>
    <mergeCell ref="I261:I268"/>
    <mergeCell ref="J261:J268"/>
    <mergeCell ref="K261:K268"/>
    <mergeCell ref="L261:L268"/>
    <mergeCell ref="M261:M268"/>
    <mergeCell ref="F252:F259"/>
    <mergeCell ref="I252:I259"/>
    <mergeCell ref="J252:J259"/>
    <mergeCell ref="K252:K259"/>
    <mergeCell ref="L252:L259"/>
    <mergeCell ref="M252:M259"/>
    <mergeCell ref="F243:F250"/>
    <mergeCell ref="I243:I250"/>
    <mergeCell ref="J243:J250"/>
    <mergeCell ref="K243:K250"/>
    <mergeCell ref="L243:L250"/>
    <mergeCell ref="M243:M250"/>
    <mergeCell ref="F234:F241"/>
    <mergeCell ref="I234:I241"/>
    <mergeCell ref="J234:J241"/>
    <mergeCell ref="K234:K241"/>
    <mergeCell ref="L234:L241"/>
    <mergeCell ref="M234:M241"/>
    <mergeCell ref="F225:F232"/>
    <mergeCell ref="I225:I232"/>
    <mergeCell ref="J225:J232"/>
    <mergeCell ref="K225:K232"/>
    <mergeCell ref="L225:L232"/>
    <mergeCell ref="M225:M232"/>
    <mergeCell ref="F216:F223"/>
    <mergeCell ref="I216:I223"/>
    <mergeCell ref="J216:J223"/>
    <mergeCell ref="K216:K223"/>
    <mergeCell ref="L216:L223"/>
    <mergeCell ref="M216:M223"/>
    <mergeCell ref="F207:F214"/>
    <mergeCell ref="I207:I214"/>
    <mergeCell ref="J207:J214"/>
    <mergeCell ref="K207:K214"/>
    <mergeCell ref="L207:L214"/>
    <mergeCell ref="M207:M214"/>
    <mergeCell ref="F198:F205"/>
    <mergeCell ref="I198:I205"/>
    <mergeCell ref="J198:J205"/>
    <mergeCell ref="K198:K205"/>
    <mergeCell ref="L198:L205"/>
    <mergeCell ref="M198:M205"/>
    <mergeCell ref="F189:F196"/>
    <mergeCell ref="I189:I196"/>
    <mergeCell ref="J189:J196"/>
    <mergeCell ref="K189:K196"/>
    <mergeCell ref="L189:L196"/>
    <mergeCell ref="M189:M196"/>
    <mergeCell ref="F180:F187"/>
    <mergeCell ref="I180:I187"/>
    <mergeCell ref="J180:J187"/>
    <mergeCell ref="K180:K187"/>
    <mergeCell ref="L180:L187"/>
    <mergeCell ref="M180:M187"/>
    <mergeCell ref="F171:F178"/>
    <mergeCell ref="I171:I178"/>
    <mergeCell ref="J171:J178"/>
    <mergeCell ref="K171:K178"/>
    <mergeCell ref="L171:L178"/>
    <mergeCell ref="M171:M178"/>
    <mergeCell ref="F162:F169"/>
    <mergeCell ref="I162:I169"/>
    <mergeCell ref="J162:J169"/>
    <mergeCell ref="K162:K169"/>
    <mergeCell ref="L162:L169"/>
    <mergeCell ref="M162:M169"/>
    <mergeCell ref="F153:F160"/>
    <mergeCell ref="I153:I160"/>
    <mergeCell ref="J153:J160"/>
    <mergeCell ref="K153:K160"/>
    <mergeCell ref="L153:L160"/>
    <mergeCell ref="M153:M160"/>
    <mergeCell ref="F144:F151"/>
    <mergeCell ref="I144:I151"/>
    <mergeCell ref="J144:J151"/>
    <mergeCell ref="K144:K151"/>
    <mergeCell ref="L144:L151"/>
    <mergeCell ref="M144:M151"/>
    <mergeCell ref="F135:F142"/>
    <mergeCell ref="I135:I142"/>
    <mergeCell ref="J135:J142"/>
    <mergeCell ref="K135:K142"/>
    <mergeCell ref="L135:L142"/>
    <mergeCell ref="M135:M142"/>
    <mergeCell ref="F126:F133"/>
    <mergeCell ref="I126:I133"/>
    <mergeCell ref="J126:J133"/>
    <mergeCell ref="K126:K133"/>
    <mergeCell ref="L126:L133"/>
    <mergeCell ref="M126:M133"/>
    <mergeCell ref="F117:F124"/>
    <mergeCell ref="I117:I124"/>
    <mergeCell ref="J117:J124"/>
    <mergeCell ref="K117:K124"/>
    <mergeCell ref="L117:L124"/>
    <mergeCell ref="M117:M124"/>
    <mergeCell ref="F108:F115"/>
    <mergeCell ref="I108:I115"/>
    <mergeCell ref="J108:J115"/>
    <mergeCell ref="K108:K115"/>
    <mergeCell ref="L108:L115"/>
    <mergeCell ref="M108:M115"/>
    <mergeCell ref="F99:F106"/>
    <mergeCell ref="I99:I106"/>
    <mergeCell ref="J99:J106"/>
    <mergeCell ref="K99:K106"/>
    <mergeCell ref="L99:L106"/>
    <mergeCell ref="M99:M106"/>
    <mergeCell ref="F90:F97"/>
    <mergeCell ref="I90:I97"/>
    <mergeCell ref="J90:J97"/>
    <mergeCell ref="K90:K97"/>
    <mergeCell ref="L90:L97"/>
    <mergeCell ref="M90:M97"/>
    <mergeCell ref="F81:F88"/>
    <mergeCell ref="I81:I88"/>
    <mergeCell ref="J81:J88"/>
    <mergeCell ref="K81:K88"/>
    <mergeCell ref="L81:L88"/>
    <mergeCell ref="M81:M88"/>
    <mergeCell ref="F72:F79"/>
    <mergeCell ref="I72:I79"/>
    <mergeCell ref="J72:J79"/>
    <mergeCell ref="K72:K79"/>
    <mergeCell ref="L72:L79"/>
    <mergeCell ref="M72:M79"/>
    <mergeCell ref="F45:F52"/>
    <mergeCell ref="I45:I52"/>
    <mergeCell ref="J45:J52"/>
    <mergeCell ref="K45:K52"/>
    <mergeCell ref="L45:L52"/>
    <mergeCell ref="M45:M52"/>
    <mergeCell ref="F63:F70"/>
    <mergeCell ref="I63:I70"/>
    <mergeCell ref="J63:J70"/>
    <mergeCell ref="K63:K70"/>
    <mergeCell ref="L63:L70"/>
    <mergeCell ref="M63:M70"/>
    <mergeCell ref="F54:F61"/>
    <mergeCell ref="I54:I61"/>
    <mergeCell ref="J54:J61"/>
    <mergeCell ref="K54:K61"/>
    <mergeCell ref="L54:L61"/>
    <mergeCell ref="M54:M61"/>
  </mergeCells>
  <hyperlinks>
    <hyperlink ref="H335" r:id="rId1"/>
    <hyperlink ref="G335" r:id="rId2"/>
    <hyperlink ref="M324" r:id="rId3" tooltip="Remove Item" display="https://www.mouser.com/Cart/cart/RemoveCartItem?cid=107341680"/>
    <hyperlink ref="I324" r:id="rId4"/>
    <hyperlink ref="H326" r:id="rId5"/>
    <hyperlink ref="G326" r:id="rId6"/>
    <hyperlink ref="F323" r:id="rId7"/>
    <hyperlink ref="M315" r:id="rId8" tooltip="Remove Item" display="https://www.mouser.com/Cart/cart/RemoveCartItem?cid=107341673"/>
    <hyperlink ref="I315" r:id="rId9"/>
    <hyperlink ref="H317" r:id="rId10"/>
    <hyperlink ref="G317" r:id="rId11"/>
    <hyperlink ref="M306" r:id="rId12" tooltip="Remove Item" display="https://www.mouser.com/Cart/cart/RemoveCartItem?cid=107341643"/>
    <hyperlink ref="I306" r:id="rId13"/>
    <hyperlink ref="H308" r:id="rId14"/>
    <hyperlink ref="G308" r:id="rId15"/>
    <hyperlink ref="M297" r:id="rId16" tooltip="Remove Item" display="https://www.mouser.com/Cart/cart/RemoveCartItem?cid=107341631"/>
    <hyperlink ref="I297" r:id="rId17"/>
    <hyperlink ref="H299" r:id="rId18"/>
    <hyperlink ref="G299" r:id="rId19"/>
    <hyperlink ref="M288" r:id="rId20" tooltip="Remove Item" display="https://www.mouser.com/Cart/cart/RemoveCartItem?cid=107341622"/>
    <hyperlink ref="I288" r:id="rId21"/>
    <hyperlink ref="H290" r:id="rId22"/>
    <hyperlink ref="G290" r:id="rId23"/>
    <hyperlink ref="M279" r:id="rId24" tooltip="Remove Item" display="https://www.mouser.com/Cart/cart/RemoveCartItem?cid=107341587"/>
    <hyperlink ref="I279" r:id="rId25"/>
    <hyperlink ref="H281" r:id="rId26"/>
    <hyperlink ref="G281" r:id="rId27"/>
    <hyperlink ref="M270" r:id="rId28" tooltip="Remove Item" display="https://www.mouser.com/Cart/cart/RemoveCartItem?cid=107341568"/>
    <hyperlink ref="I270" r:id="rId29"/>
    <hyperlink ref="H272" r:id="rId30"/>
    <hyperlink ref="G272" r:id="rId31"/>
    <hyperlink ref="M261" r:id="rId32" tooltip="Remove Item" display="https://www.mouser.com/Cart/cart/RemoveCartItem?cid=107341542"/>
    <hyperlink ref="I261" r:id="rId33"/>
    <hyperlink ref="H263" r:id="rId34"/>
    <hyperlink ref="G263" r:id="rId35"/>
    <hyperlink ref="M252" r:id="rId36" tooltip="Remove Item" display="https://www.mouser.com/Cart/cart/RemoveCartItem?cid=107341321"/>
    <hyperlink ref="I252" r:id="rId37"/>
    <hyperlink ref="H254" r:id="rId38"/>
    <hyperlink ref="G254" r:id="rId39"/>
    <hyperlink ref="M243" r:id="rId40" tooltip="Remove Item" display="https://www.mouser.com/Cart/cart/RemoveCartItem?cid=107341176"/>
    <hyperlink ref="I243" r:id="rId41"/>
    <hyperlink ref="H245" r:id="rId42"/>
    <hyperlink ref="G245" r:id="rId43"/>
    <hyperlink ref="M234" r:id="rId44" tooltip="Remove Item" display="https://www.mouser.com/Cart/cart/RemoveCartItem?cid=107341158"/>
    <hyperlink ref="I234" r:id="rId45"/>
    <hyperlink ref="H236" r:id="rId46"/>
    <hyperlink ref="G236" r:id="rId47"/>
    <hyperlink ref="M225" r:id="rId48" tooltip="Remove Item" display="https://www.mouser.com/Cart/cart/RemoveCartItem?cid=107341125"/>
    <hyperlink ref="H227" r:id="rId49"/>
    <hyperlink ref="G227" r:id="rId50"/>
    <hyperlink ref="F224" r:id="rId51"/>
    <hyperlink ref="M216" r:id="rId52" tooltip="Remove Item" display="https://www.mouser.com/Cart/cart/RemoveCartItem?cid=107341100"/>
    <hyperlink ref="H218" r:id="rId53"/>
    <hyperlink ref="G218" r:id="rId54"/>
    <hyperlink ref="M207" r:id="rId55" tooltip="Remove Item" display="https://www.mouser.com/Cart/cart/RemoveCartItem?cid=107341081"/>
    <hyperlink ref="I207" r:id="rId56"/>
    <hyperlink ref="H209" r:id="rId57"/>
    <hyperlink ref="G209" r:id="rId58"/>
    <hyperlink ref="M198" r:id="rId59" tooltip="Remove Item" display="https://www.mouser.com/Cart/cart/RemoveCartItem?cid=107341038"/>
    <hyperlink ref="I198" r:id="rId60"/>
    <hyperlink ref="H200" r:id="rId61"/>
    <hyperlink ref="G200" r:id="rId62"/>
    <hyperlink ref="M189" r:id="rId63" tooltip="Remove Item" display="https://www.mouser.com/Cart/cart/RemoveCartItem?cid=107341031"/>
    <hyperlink ref="I189" r:id="rId64"/>
    <hyperlink ref="H191" r:id="rId65"/>
    <hyperlink ref="G191" r:id="rId66"/>
    <hyperlink ref="M180" r:id="rId67" tooltip="Remove Item" display="https://www.mouser.com/Cart/cart/RemoveCartItem?cid=107341010"/>
    <hyperlink ref="I180" r:id="rId68"/>
    <hyperlink ref="H182" r:id="rId69"/>
    <hyperlink ref="G182" r:id="rId70"/>
    <hyperlink ref="M171" r:id="rId71" tooltip="Remove Item" display="https://www.mouser.com/Cart/cart/RemoveCartItem?cid=107340997"/>
    <hyperlink ref="I171" r:id="rId72"/>
    <hyperlink ref="H173" r:id="rId73"/>
    <hyperlink ref="G173" r:id="rId74"/>
    <hyperlink ref="M162" r:id="rId75" tooltip="Remove Item" display="https://www.mouser.com/Cart/cart/RemoveCartItem?cid=107340969"/>
    <hyperlink ref="I162" r:id="rId76"/>
    <hyperlink ref="H164" r:id="rId77"/>
    <hyperlink ref="G164" r:id="rId78"/>
    <hyperlink ref="M153" r:id="rId79" tooltip="Remove Item" display="https://www.mouser.com/Cart/cart/RemoveCartItem?cid=107340933"/>
    <hyperlink ref="I153" r:id="rId80"/>
    <hyperlink ref="H155" r:id="rId81"/>
    <hyperlink ref="G155" r:id="rId82"/>
    <hyperlink ref="M144" r:id="rId83" tooltip="Remove Item" display="https://www.mouser.com/Cart/cart/RemoveCartItem?cid=107340668"/>
    <hyperlink ref="I144" r:id="rId84"/>
    <hyperlink ref="H146" r:id="rId85"/>
    <hyperlink ref="G146" r:id="rId86"/>
    <hyperlink ref="M135" r:id="rId87" tooltip="Remove Item" display="https://www.mouser.com/Cart/cart/RemoveCartItem?cid=107340658"/>
    <hyperlink ref="I135" r:id="rId88"/>
    <hyperlink ref="H137" r:id="rId89"/>
    <hyperlink ref="G137" r:id="rId90"/>
    <hyperlink ref="M126" r:id="rId91" tooltip="Remove Item" display="https://www.mouser.com/Cart/cart/RemoveCartItem?cid=107340561"/>
    <hyperlink ref="I126" r:id="rId92"/>
    <hyperlink ref="H128" r:id="rId93"/>
    <hyperlink ref="G128" r:id="rId94"/>
    <hyperlink ref="M117" r:id="rId95" tooltip="Remove Item" display="https://www.mouser.com/Cart/cart/RemoveCartItem?cid=107340540"/>
    <hyperlink ref="I117" r:id="rId96"/>
    <hyperlink ref="H119" r:id="rId97"/>
    <hyperlink ref="G119" r:id="rId98"/>
    <hyperlink ref="M108" r:id="rId99" tooltip="Remove Item" display="https://www.mouser.com/Cart/cart/RemoveCartItem?cid=107340511"/>
    <hyperlink ref="I108" r:id="rId100"/>
    <hyperlink ref="H110" r:id="rId101"/>
    <hyperlink ref="G110" r:id="rId102"/>
    <hyperlink ref="F107" r:id="rId103"/>
    <hyperlink ref="M99" r:id="rId104" tooltip="Remove Item" display="https://www.mouser.com/Cart/cart/RemoveCartItem?cid=107339952"/>
    <hyperlink ref="I99" r:id="rId105"/>
    <hyperlink ref="H101" r:id="rId106"/>
    <hyperlink ref="G101" r:id="rId107"/>
    <hyperlink ref="M90" r:id="rId108" tooltip="Remove Item" display="https://www.mouser.com/Cart/cart/RemoveCartItem?cid=107339936"/>
    <hyperlink ref="H92" r:id="rId109"/>
    <hyperlink ref="G92" r:id="rId110"/>
    <hyperlink ref="M81" r:id="rId111" tooltip="Remove Item" display="https://www.mouser.com/Cart/cart/RemoveCartItem?cid=107339895"/>
    <hyperlink ref="I81" r:id="rId112"/>
    <hyperlink ref="H83" r:id="rId113"/>
    <hyperlink ref="G83" r:id="rId114"/>
    <hyperlink ref="M72" r:id="rId115" tooltip="Remove Item" display="https://www.mouser.com/Cart/cart/RemoveCartItem?cid=107339886"/>
    <hyperlink ref="H74" r:id="rId116"/>
    <hyperlink ref="G74" r:id="rId117"/>
    <hyperlink ref="M63" r:id="rId118" tooltip="Remove Item" display="https://www.mouser.com/Cart/cart/RemoveCartItem?cid=107339879"/>
    <hyperlink ref="I63" r:id="rId119"/>
    <hyperlink ref="H65" r:id="rId120"/>
    <hyperlink ref="G65" r:id="rId121"/>
    <hyperlink ref="M54" r:id="rId122" tooltip="Remove Item" display="https://www.mouser.com/Cart/cart/RemoveCartItem?cid=107339864"/>
    <hyperlink ref="I54" r:id="rId123"/>
    <hyperlink ref="H56" r:id="rId124"/>
    <hyperlink ref="G56" r:id="rId125"/>
    <hyperlink ref="M45" r:id="rId126" tooltip="Remove Item" display="https://www.mouser.com/Cart/cart/RemoveCartItem?cid=107339847"/>
    <hyperlink ref="H47" r:id="rId127"/>
    <hyperlink ref="G47" r:id="rId128"/>
  </hyperlinks>
  <pageMargins left="0.75" right="0.75" top="1" bottom="1" header="0.5" footer="0.5"/>
  <pageSetup orientation="portrait" horizontalDpi="4294967292" verticalDpi="4294967292"/>
  <drawing r:id="rId129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7"/>
  <sheetViews>
    <sheetView tabSelected="1" topLeftCell="A14" workbookViewId="0">
      <selection activeCell="F40" sqref="F40"/>
    </sheetView>
  </sheetViews>
  <sheetFormatPr baseColWidth="10" defaultRowHeight="13" x14ac:dyDescent="0"/>
  <cols>
    <col min="1" max="1" width="46.33203125" style="38" customWidth="1"/>
    <col min="2" max="2" width="12.5" style="38" customWidth="1"/>
    <col min="3" max="3" width="10.1640625" style="38" customWidth="1"/>
    <col min="4" max="4" width="8.1640625" style="38" customWidth="1"/>
    <col min="5" max="5" width="9.83203125" style="38" customWidth="1"/>
    <col min="6" max="6" width="17.5" style="38" customWidth="1"/>
    <col min="7" max="7" width="21.6640625" style="43" customWidth="1"/>
    <col min="8" max="8" width="18.6640625" style="38" customWidth="1"/>
    <col min="9" max="9" width="20.83203125" style="38" customWidth="1"/>
    <col min="10" max="16384" width="10.83203125" style="38"/>
  </cols>
  <sheetData>
    <row r="1" spans="1:9" ht="26">
      <c r="A1" s="36" t="s">
        <v>554</v>
      </c>
      <c r="B1" s="36" t="s">
        <v>585</v>
      </c>
      <c r="C1" s="36" t="s">
        <v>598</v>
      </c>
      <c r="D1" s="36" t="s">
        <v>601</v>
      </c>
      <c r="E1" s="36" t="s">
        <v>625</v>
      </c>
      <c r="F1" s="36" t="s">
        <v>555</v>
      </c>
      <c r="G1" s="37" t="s">
        <v>556</v>
      </c>
      <c r="H1" s="36" t="s">
        <v>553</v>
      </c>
      <c r="I1" s="36" t="s">
        <v>626</v>
      </c>
    </row>
    <row r="2" spans="1:9">
      <c r="A2" s="36" t="s">
        <v>489</v>
      </c>
      <c r="B2" s="36" t="s">
        <v>588</v>
      </c>
      <c r="C2" s="36" t="s">
        <v>599</v>
      </c>
      <c r="D2" s="36"/>
      <c r="E2" s="36">
        <v>1</v>
      </c>
      <c r="F2" s="36" t="s">
        <v>220</v>
      </c>
      <c r="G2" s="37">
        <v>3030</v>
      </c>
      <c r="H2" s="36" t="s">
        <v>488</v>
      </c>
      <c r="I2" s="38" t="s">
        <v>636</v>
      </c>
    </row>
    <row r="3" spans="1:9" ht="26">
      <c r="A3" s="36" t="s">
        <v>496</v>
      </c>
      <c r="B3" s="36" t="s">
        <v>590</v>
      </c>
      <c r="C3" s="36" t="s">
        <v>50</v>
      </c>
      <c r="D3" s="36" t="s">
        <v>602</v>
      </c>
      <c r="E3" s="36">
        <v>1</v>
      </c>
      <c r="F3" s="36" t="s">
        <v>49</v>
      </c>
      <c r="G3" s="37" t="s">
        <v>208</v>
      </c>
      <c r="H3" s="36" t="s">
        <v>495</v>
      </c>
      <c r="I3" s="36" t="s">
        <v>557</v>
      </c>
    </row>
    <row r="4" spans="1:9" ht="26">
      <c r="A4" s="36" t="s">
        <v>505</v>
      </c>
      <c r="B4" s="36" t="s">
        <v>590</v>
      </c>
      <c r="C4" s="36" t="s">
        <v>24</v>
      </c>
      <c r="D4" s="36" t="s">
        <v>608</v>
      </c>
      <c r="E4" s="36">
        <v>2</v>
      </c>
      <c r="F4" s="36" t="s">
        <v>454</v>
      </c>
      <c r="G4" s="37" t="s">
        <v>219</v>
      </c>
      <c r="H4" s="36" t="s">
        <v>504</v>
      </c>
      <c r="I4" s="36" t="s">
        <v>557</v>
      </c>
    </row>
    <row r="5" spans="1:9" ht="26">
      <c r="A5" s="36" t="s">
        <v>523</v>
      </c>
      <c r="B5" s="36" t="s">
        <v>590</v>
      </c>
      <c r="C5" s="36" t="s">
        <v>42</v>
      </c>
      <c r="D5" s="36" t="s">
        <v>615</v>
      </c>
      <c r="E5" s="36">
        <v>3</v>
      </c>
      <c r="F5" s="36" t="s">
        <v>450</v>
      </c>
      <c r="G5" s="37">
        <v>860020272007</v>
      </c>
      <c r="H5" s="36" t="s">
        <v>520</v>
      </c>
      <c r="I5" s="38" t="s">
        <v>636</v>
      </c>
    </row>
    <row r="6" spans="1:9" ht="39">
      <c r="A6" s="39" t="s">
        <v>571</v>
      </c>
      <c r="B6" s="39" t="s">
        <v>590</v>
      </c>
      <c r="C6" s="39" t="s">
        <v>616</v>
      </c>
      <c r="D6" s="39"/>
      <c r="E6" s="36">
        <v>6</v>
      </c>
      <c r="F6" s="36" t="s">
        <v>577</v>
      </c>
      <c r="G6" s="39" t="s">
        <v>570</v>
      </c>
      <c r="H6" s="36" t="s">
        <v>508</v>
      </c>
      <c r="I6" s="36" t="s">
        <v>557</v>
      </c>
    </row>
    <row r="7" spans="1:9" s="46" customFormat="1" ht="39">
      <c r="A7" s="44" t="s">
        <v>527</v>
      </c>
      <c r="B7" s="44" t="s">
        <v>590</v>
      </c>
      <c r="C7" s="44" t="s">
        <v>617</v>
      </c>
      <c r="D7" s="44"/>
      <c r="E7" s="44">
        <v>11</v>
      </c>
      <c r="F7" s="44" t="s">
        <v>578</v>
      </c>
      <c r="G7" s="45" t="s">
        <v>627</v>
      </c>
      <c r="H7" s="44" t="s">
        <v>628</v>
      </c>
      <c r="I7" s="44" t="s">
        <v>557</v>
      </c>
    </row>
    <row r="8" spans="1:9" s="46" customFormat="1">
      <c r="A8" s="44" t="s">
        <v>583</v>
      </c>
      <c r="B8" s="44" t="s">
        <v>590</v>
      </c>
      <c r="C8" s="44" t="s">
        <v>24</v>
      </c>
      <c r="D8" s="44"/>
      <c r="E8" s="44">
        <v>2</v>
      </c>
      <c r="F8" s="44" t="s">
        <v>462</v>
      </c>
      <c r="G8" s="44" t="s">
        <v>582</v>
      </c>
      <c r="H8" s="44" t="s">
        <v>499</v>
      </c>
      <c r="I8" s="44" t="s">
        <v>557</v>
      </c>
    </row>
    <row r="9" spans="1:9" s="46" customFormat="1">
      <c r="A9" s="44" t="s">
        <v>572</v>
      </c>
      <c r="B9" s="44" t="s">
        <v>590</v>
      </c>
      <c r="C9" s="44" t="s">
        <v>618</v>
      </c>
      <c r="D9" s="44" t="s">
        <v>608</v>
      </c>
      <c r="E9" s="44">
        <v>2</v>
      </c>
      <c r="F9" s="44" t="s">
        <v>458</v>
      </c>
      <c r="G9" s="44" t="s">
        <v>576</v>
      </c>
      <c r="H9" s="44" t="s">
        <v>573</v>
      </c>
      <c r="I9" s="44" t="s">
        <v>557</v>
      </c>
    </row>
    <row r="10" spans="1:9" s="46" customFormat="1">
      <c r="A10" s="44" t="s">
        <v>574</v>
      </c>
      <c r="B10" s="44" t="s">
        <v>590</v>
      </c>
      <c r="C10" s="44" t="s">
        <v>619</v>
      </c>
      <c r="D10" s="44" t="s">
        <v>608</v>
      </c>
      <c r="E10" s="44">
        <v>2</v>
      </c>
      <c r="F10" s="44" t="s">
        <v>580</v>
      </c>
      <c r="G10" s="44" t="s">
        <v>575</v>
      </c>
      <c r="H10" s="44" t="s">
        <v>534</v>
      </c>
      <c r="I10" s="44" t="s">
        <v>557</v>
      </c>
    </row>
    <row r="11" spans="1:9" s="46" customFormat="1" ht="26">
      <c r="A11" s="44" t="s">
        <v>543</v>
      </c>
      <c r="B11" s="44" t="s">
        <v>590</v>
      </c>
      <c r="C11" s="44" t="s">
        <v>14</v>
      </c>
      <c r="D11" s="44"/>
      <c r="E11" s="44">
        <v>2</v>
      </c>
      <c r="F11" s="44" t="s">
        <v>463</v>
      </c>
      <c r="G11" s="47" t="s">
        <v>622</v>
      </c>
      <c r="H11" s="44" t="s">
        <v>530</v>
      </c>
      <c r="I11" s="44" t="s">
        <v>557</v>
      </c>
    </row>
    <row r="12" spans="1:9" s="46" customFormat="1" ht="26">
      <c r="A12" s="44" t="s">
        <v>558</v>
      </c>
      <c r="B12" s="44" t="s">
        <v>590</v>
      </c>
      <c r="C12" s="44" t="s">
        <v>27</v>
      </c>
      <c r="D12" s="44"/>
      <c r="E12" s="44">
        <v>3</v>
      </c>
      <c r="F12" s="44" t="s">
        <v>579</v>
      </c>
      <c r="G12" s="44" t="s">
        <v>623</v>
      </c>
      <c r="H12" s="48" t="s">
        <v>624</v>
      </c>
      <c r="I12" s="44" t="s">
        <v>557</v>
      </c>
    </row>
    <row r="13" spans="1:9">
      <c r="A13" s="36" t="s">
        <v>483</v>
      </c>
      <c r="B13" s="36" t="s">
        <v>587</v>
      </c>
      <c r="C13" s="36"/>
      <c r="D13" s="36"/>
      <c r="E13" s="36">
        <v>1</v>
      </c>
      <c r="F13" s="36" t="s">
        <v>177</v>
      </c>
      <c r="G13" s="37" t="s">
        <v>240</v>
      </c>
      <c r="H13" s="36" t="s">
        <v>482</v>
      </c>
      <c r="I13" s="36" t="s">
        <v>557</v>
      </c>
    </row>
    <row r="14" spans="1:9">
      <c r="A14" s="36" t="s">
        <v>539</v>
      </c>
      <c r="B14" s="36" t="s">
        <v>597</v>
      </c>
      <c r="C14" s="36" t="s">
        <v>620</v>
      </c>
      <c r="D14" s="36"/>
      <c r="E14" s="36">
        <v>1</v>
      </c>
      <c r="F14" s="36" t="s">
        <v>189</v>
      </c>
      <c r="G14" s="37" t="s">
        <v>246</v>
      </c>
      <c r="H14" s="36" t="s">
        <v>538</v>
      </c>
      <c r="I14" s="36" t="s">
        <v>557</v>
      </c>
    </row>
    <row r="15" spans="1:9" ht="26">
      <c r="A15" s="36" t="s">
        <v>507</v>
      </c>
      <c r="B15" s="36" t="s">
        <v>594</v>
      </c>
      <c r="C15" s="36"/>
      <c r="D15" s="36"/>
      <c r="E15" s="36">
        <v>1</v>
      </c>
      <c r="F15" s="36" t="s">
        <v>68</v>
      </c>
      <c r="G15" s="37" t="s">
        <v>69</v>
      </c>
      <c r="H15" s="36" t="s">
        <v>506</v>
      </c>
      <c r="I15" s="36" t="s">
        <v>557</v>
      </c>
    </row>
    <row r="16" spans="1:9">
      <c r="A16" s="40" t="s">
        <v>510</v>
      </c>
      <c r="B16" s="36" t="s">
        <v>609</v>
      </c>
      <c r="C16" s="36"/>
      <c r="D16" s="36"/>
      <c r="E16" s="36">
        <v>2</v>
      </c>
      <c r="F16" s="36" t="s">
        <v>459</v>
      </c>
      <c r="G16" s="37" t="s">
        <v>195</v>
      </c>
      <c r="H16" s="36" t="s">
        <v>506</v>
      </c>
      <c r="I16" s="36" t="s">
        <v>557</v>
      </c>
    </row>
    <row r="17" spans="1:9" ht="26">
      <c r="A17" s="36" t="s">
        <v>478</v>
      </c>
      <c r="B17" s="36" t="s">
        <v>586</v>
      </c>
      <c r="C17" s="36"/>
      <c r="D17" s="36"/>
      <c r="E17" s="36">
        <v>1</v>
      </c>
      <c r="F17" s="36" t="s">
        <v>156</v>
      </c>
      <c r="G17" s="37" t="s">
        <v>257</v>
      </c>
      <c r="H17" s="36" t="s">
        <v>476</v>
      </c>
      <c r="I17" s="36" t="s">
        <v>557</v>
      </c>
    </row>
    <row r="18" spans="1:9" ht="26">
      <c r="A18" s="36" t="s">
        <v>492</v>
      </c>
      <c r="B18" s="36" t="s">
        <v>586</v>
      </c>
      <c r="C18" s="36"/>
      <c r="D18" s="36"/>
      <c r="E18" s="36">
        <v>1</v>
      </c>
      <c r="F18" s="36" t="s">
        <v>118</v>
      </c>
      <c r="G18" s="37" t="s">
        <v>223</v>
      </c>
      <c r="H18" s="36" t="s">
        <v>491</v>
      </c>
      <c r="I18" s="36" t="s">
        <v>557</v>
      </c>
    </row>
    <row r="19" spans="1:9" ht="26">
      <c r="A19" s="36" t="s">
        <v>541</v>
      </c>
      <c r="B19" s="36" t="s">
        <v>586</v>
      </c>
      <c r="C19" s="36" t="s">
        <v>621</v>
      </c>
      <c r="D19" s="36"/>
      <c r="E19" s="36">
        <v>1</v>
      </c>
      <c r="F19" s="36" t="s">
        <v>185</v>
      </c>
      <c r="G19" s="37" t="s">
        <v>249</v>
      </c>
      <c r="H19" s="36" t="s">
        <v>540</v>
      </c>
      <c r="I19" s="36" t="s">
        <v>557</v>
      </c>
    </row>
    <row r="20" spans="1:9">
      <c r="A20" s="36" t="s">
        <v>546</v>
      </c>
      <c r="B20" s="36" t="s">
        <v>586</v>
      </c>
      <c r="C20" s="36"/>
      <c r="D20" s="36"/>
      <c r="E20" s="36">
        <v>1</v>
      </c>
      <c r="F20" s="36" t="s">
        <v>123</v>
      </c>
      <c r="G20" s="37" t="s">
        <v>228</v>
      </c>
      <c r="H20" s="36" t="s">
        <v>545</v>
      </c>
      <c r="I20" s="36" t="s">
        <v>557</v>
      </c>
    </row>
    <row r="21" spans="1:9">
      <c r="A21" s="36" t="s">
        <v>559</v>
      </c>
      <c r="B21" s="36" t="s">
        <v>586</v>
      </c>
      <c r="C21" s="36"/>
      <c r="D21" s="36"/>
      <c r="E21" s="36">
        <v>2</v>
      </c>
      <c r="F21" s="36" t="s">
        <v>581</v>
      </c>
      <c r="G21" s="37" t="s">
        <v>149</v>
      </c>
      <c r="H21" s="36" t="s">
        <v>560</v>
      </c>
      <c r="I21" s="36" t="s">
        <v>557</v>
      </c>
    </row>
    <row r="22" spans="1:9">
      <c r="A22" s="36" t="s">
        <v>518</v>
      </c>
      <c r="B22" s="36" t="s">
        <v>596</v>
      </c>
      <c r="C22" s="36" t="s">
        <v>105</v>
      </c>
      <c r="D22" s="36" t="s">
        <v>613</v>
      </c>
      <c r="E22" s="36">
        <v>1</v>
      </c>
      <c r="F22" s="36" t="s">
        <v>104</v>
      </c>
      <c r="G22" s="37" t="s">
        <v>255</v>
      </c>
      <c r="H22" s="36" t="s">
        <v>506</v>
      </c>
      <c r="I22" s="36" t="s">
        <v>557</v>
      </c>
    </row>
    <row r="23" spans="1:9">
      <c r="A23" s="36" t="s">
        <v>604</v>
      </c>
      <c r="B23" s="36" t="s">
        <v>592</v>
      </c>
      <c r="C23" s="36" t="s">
        <v>607</v>
      </c>
      <c r="D23" s="36"/>
      <c r="E23" s="36">
        <v>1</v>
      </c>
      <c r="F23" s="36" t="s">
        <v>113</v>
      </c>
      <c r="G23" s="40" t="s">
        <v>605</v>
      </c>
      <c r="H23" s="36" t="s">
        <v>606</v>
      </c>
      <c r="I23" s="36" t="s">
        <v>557</v>
      </c>
    </row>
    <row r="24" spans="1:9" s="41" customFormat="1">
      <c r="A24" s="36" t="s">
        <v>517</v>
      </c>
      <c r="B24" s="36" t="s">
        <v>595</v>
      </c>
      <c r="C24" s="36"/>
      <c r="D24" s="36"/>
      <c r="E24" s="36">
        <v>2</v>
      </c>
      <c r="F24" s="36" t="s">
        <v>464</v>
      </c>
      <c r="G24" s="37" t="s">
        <v>109</v>
      </c>
      <c r="H24" s="36" t="s">
        <v>506</v>
      </c>
      <c r="I24" s="36" t="s">
        <v>557</v>
      </c>
    </row>
    <row r="25" spans="1:9" ht="26">
      <c r="A25" s="36" t="s">
        <v>500</v>
      </c>
      <c r="B25" s="36" t="s">
        <v>591</v>
      </c>
      <c r="C25" s="36" t="s">
        <v>603</v>
      </c>
      <c r="D25" s="36"/>
      <c r="E25" s="36">
        <v>5</v>
      </c>
      <c r="F25" s="36" t="s">
        <v>465</v>
      </c>
      <c r="G25" s="37" t="s">
        <v>234</v>
      </c>
      <c r="H25" s="36" t="s">
        <v>499</v>
      </c>
      <c r="I25" s="36" t="s">
        <v>557</v>
      </c>
    </row>
    <row r="26" spans="1:9">
      <c r="A26" s="36" t="s">
        <v>513</v>
      </c>
      <c r="B26" s="36" t="s">
        <v>591</v>
      </c>
      <c r="C26" s="36" t="s">
        <v>610</v>
      </c>
      <c r="D26" s="36"/>
      <c r="E26" s="36">
        <v>1</v>
      </c>
      <c r="F26" s="36" t="s">
        <v>131</v>
      </c>
      <c r="G26" s="37" t="s">
        <v>253</v>
      </c>
      <c r="H26" s="36" t="s">
        <v>506</v>
      </c>
      <c r="I26" s="36" t="s">
        <v>557</v>
      </c>
    </row>
    <row r="27" spans="1:9">
      <c r="A27" s="36" t="s">
        <v>514</v>
      </c>
      <c r="B27" s="36" t="s">
        <v>591</v>
      </c>
      <c r="C27" s="36" t="s">
        <v>611</v>
      </c>
      <c r="D27" s="36"/>
      <c r="E27" s="36">
        <v>1</v>
      </c>
      <c r="F27" s="36" t="s">
        <v>181</v>
      </c>
      <c r="G27" s="37" t="s">
        <v>242</v>
      </c>
      <c r="H27" s="36" t="s">
        <v>506</v>
      </c>
      <c r="I27" s="36" t="s">
        <v>557</v>
      </c>
    </row>
    <row r="28" spans="1:9">
      <c r="A28" s="36" t="s">
        <v>515</v>
      </c>
      <c r="B28" s="36" t="s">
        <v>591</v>
      </c>
      <c r="C28" s="36" t="s">
        <v>612</v>
      </c>
      <c r="D28" s="36"/>
      <c r="E28" s="36">
        <v>2</v>
      </c>
      <c r="F28" s="36" t="s">
        <v>461</v>
      </c>
      <c r="G28" s="37" t="s">
        <v>251</v>
      </c>
      <c r="H28" s="36" t="s">
        <v>506</v>
      </c>
      <c r="I28" s="36" t="s">
        <v>557</v>
      </c>
    </row>
    <row r="29" spans="1:9">
      <c r="A29" s="36" t="s">
        <v>529</v>
      </c>
      <c r="B29" s="36" t="s">
        <v>591</v>
      </c>
      <c r="C29" s="36" t="s">
        <v>184</v>
      </c>
      <c r="D29" s="36"/>
      <c r="E29" s="36">
        <v>1</v>
      </c>
      <c r="F29" s="36" t="s">
        <v>183</v>
      </c>
      <c r="G29" s="37" t="s">
        <v>472</v>
      </c>
      <c r="H29" s="36" t="s">
        <v>499</v>
      </c>
      <c r="I29" s="36" t="s">
        <v>557</v>
      </c>
    </row>
    <row r="30" spans="1:9">
      <c r="A30" s="36" t="s">
        <v>519</v>
      </c>
      <c r="B30" s="36" t="s">
        <v>591</v>
      </c>
      <c r="C30" s="36" t="s">
        <v>614</v>
      </c>
      <c r="D30" s="36"/>
      <c r="E30" s="36">
        <v>1</v>
      </c>
      <c r="F30" s="36" t="s">
        <v>132</v>
      </c>
      <c r="G30" s="37" t="s">
        <v>236</v>
      </c>
      <c r="H30" s="36" t="s">
        <v>508</v>
      </c>
      <c r="I30" s="36" t="s">
        <v>557</v>
      </c>
    </row>
    <row r="31" spans="1:9" s="41" customFormat="1">
      <c r="A31" s="36" t="s">
        <v>487</v>
      </c>
      <c r="B31" s="36" t="s">
        <v>176</v>
      </c>
      <c r="C31" s="36"/>
      <c r="D31" s="36"/>
      <c r="E31" s="36">
        <v>1</v>
      </c>
      <c r="F31" s="36" t="s">
        <v>143</v>
      </c>
      <c r="G31" s="37" t="s">
        <v>238</v>
      </c>
      <c r="H31" s="36" t="s">
        <v>486</v>
      </c>
      <c r="I31" s="36" t="s">
        <v>557</v>
      </c>
    </row>
    <row r="32" spans="1:9">
      <c r="A32" s="36" t="s">
        <v>493</v>
      </c>
      <c r="B32" s="36" t="s">
        <v>589</v>
      </c>
      <c r="C32" s="36" t="s">
        <v>600</v>
      </c>
      <c r="D32" s="36"/>
      <c r="E32" s="36">
        <v>3</v>
      </c>
      <c r="F32" s="36" t="s">
        <v>455</v>
      </c>
      <c r="G32" s="49" t="s">
        <v>638</v>
      </c>
      <c r="H32" s="38" t="s">
        <v>637</v>
      </c>
      <c r="I32" s="38" t="s">
        <v>636</v>
      </c>
    </row>
    <row r="33" spans="1:9" s="41" customFormat="1">
      <c r="A33" s="36" t="s">
        <v>584</v>
      </c>
      <c r="B33" s="36" t="s">
        <v>593</v>
      </c>
      <c r="C33" s="36"/>
      <c r="D33" s="36"/>
      <c r="E33" s="36">
        <v>1</v>
      </c>
      <c r="F33" s="36" t="s">
        <v>168</v>
      </c>
      <c r="G33" s="37" t="s">
        <v>548</v>
      </c>
      <c r="H33" s="36" t="s">
        <v>549</v>
      </c>
      <c r="I33" s="36" t="s">
        <v>557</v>
      </c>
    </row>
    <row r="34" spans="1:9">
      <c r="A34" s="36" t="s">
        <v>569</v>
      </c>
      <c r="B34" s="36" t="s">
        <v>593</v>
      </c>
      <c r="C34" s="36"/>
      <c r="D34" s="36"/>
      <c r="E34" s="36">
        <v>1</v>
      </c>
      <c r="F34" s="36" t="s">
        <v>127</v>
      </c>
      <c r="G34" s="37" t="s">
        <v>230</v>
      </c>
      <c r="H34" s="36" t="s">
        <v>508</v>
      </c>
      <c r="I34" s="36" t="s">
        <v>557</v>
      </c>
    </row>
    <row r="35" spans="1:9">
      <c r="A35" s="38" t="s">
        <v>631</v>
      </c>
      <c r="B35" s="38" t="s">
        <v>630</v>
      </c>
      <c r="D35" s="38" t="s">
        <v>632</v>
      </c>
      <c r="E35" s="38">
        <v>1</v>
      </c>
      <c r="F35" s="38" t="s">
        <v>160</v>
      </c>
      <c r="G35" s="42" t="s">
        <v>261</v>
      </c>
      <c r="H35" s="38" t="s">
        <v>629</v>
      </c>
      <c r="I35" s="38" t="s">
        <v>636</v>
      </c>
    </row>
    <row r="36" spans="1:9">
      <c r="A36" s="38" t="s">
        <v>633</v>
      </c>
      <c r="B36" s="38" t="s">
        <v>176</v>
      </c>
      <c r="E36" s="38">
        <v>1</v>
      </c>
      <c r="F36" s="38" t="s">
        <v>634</v>
      </c>
      <c r="G36" s="49" t="s">
        <v>175</v>
      </c>
      <c r="H36" s="38" t="s">
        <v>635</v>
      </c>
      <c r="I36" s="38" t="s">
        <v>636</v>
      </c>
    </row>
    <row r="37" spans="1:9" customFormat="1" ht="15"/>
  </sheetData>
  <sortState ref="A2:I34">
    <sortCondition ref="B2:B34"/>
  </sortState>
  <phoneticPr fontId="18" type="noConversion"/>
  <pageMargins left="0.75" right="0.75" top="1" bottom="1" header="0.5" footer="0.5"/>
  <pageSetup scale="6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9"/>
  <sheetViews>
    <sheetView workbookViewId="0">
      <selection activeCell="C27" sqref="B5:G59"/>
    </sheetView>
  </sheetViews>
  <sheetFormatPr baseColWidth="10" defaultRowHeight="15" x14ac:dyDescent="0"/>
  <cols>
    <col min="2" max="2" width="27.1640625" customWidth="1"/>
    <col min="3" max="3" width="15.83203125" customWidth="1"/>
    <col min="4" max="4" width="14.1640625" customWidth="1"/>
    <col min="5" max="5" width="11.5" customWidth="1"/>
  </cols>
  <sheetData>
    <row r="4" spans="2:7" ht="16" thickBot="1"/>
    <row r="5" spans="2:7" ht="16" thickBot="1">
      <c r="B5" s="29" t="s">
        <v>561</v>
      </c>
      <c r="C5" s="30" t="s">
        <v>562</v>
      </c>
      <c r="D5" s="30" t="s">
        <v>563</v>
      </c>
      <c r="E5" s="31" t="s">
        <v>564</v>
      </c>
      <c r="F5" s="31" t="s">
        <v>565</v>
      </c>
      <c r="G5" s="31" t="s">
        <v>567</v>
      </c>
    </row>
    <row r="6" spans="2:7">
      <c r="B6" s="20" t="s">
        <v>20</v>
      </c>
      <c r="C6">
        <v>0.55374802999999995</v>
      </c>
      <c r="D6">
        <v>1.01225984</v>
      </c>
      <c r="E6" t="s">
        <v>566</v>
      </c>
      <c r="F6">
        <v>0</v>
      </c>
    </row>
    <row r="7" spans="2:7">
      <c r="B7" s="20" t="s">
        <v>22</v>
      </c>
      <c r="C7">
        <v>1.75</v>
      </c>
      <c r="D7">
        <v>0.78783464999999997</v>
      </c>
      <c r="E7" t="s">
        <v>566</v>
      </c>
      <c r="F7">
        <v>270</v>
      </c>
    </row>
    <row r="8" spans="2:7">
      <c r="B8" s="20" t="s">
        <v>32</v>
      </c>
      <c r="C8">
        <v>1.33858268</v>
      </c>
      <c r="D8">
        <v>1.69685039</v>
      </c>
      <c r="E8" t="s">
        <v>566</v>
      </c>
      <c r="F8">
        <v>270</v>
      </c>
    </row>
    <row r="9" spans="2:7">
      <c r="B9" s="20" t="s">
        <v>47</v>
      </c>
      <c r="C9">
        <v>1.2322834600000001</v>
      </c>
      <c r="D9">
        <v>1.8503936999999999</v>
      </c>
      <c r="E9" t="s">
        <v>566</v>
      </c>
      <c r="F9">
        <v>0</v>
      </c>
    </row>
    <row r="10" spans="2:7">
      <c r="B10" s="20" t="s">
        <v>36</v>
      </c>
      <c r="C10">
        <v>0.92519684999999996</v>
      </c>
      <c r="D10">
        <v>1.34251969</v>
      </c>
      <c r="E10" t="s">
        <v>566</v>
      </c>
      <c r="F10">
        <v>0</v>
      </c>
    </row>
    <row r="11" spans="2:7">
      <c r="B11" s="20" t="s">
        <v>189</v>
      </c>
      <c r="C11">
        <v>2.15</v>
      </c>
      <c r="D11">
        <v>0.98177165</v>
      </c>
      <c r="E11" t="s">
        <v>566</v>
      </c>
      <c r="F11">
        <v>0</v>
      </c>
    </row>
    <row r="12" spans="2:7">
      <c r="B12" s="20" t="s">
        <v>113</v>
      </c>
      <c r="C12">
        <v>0.91681102000000003</v>
      </c>
      <c r="D12">
        <v>0.69488189</v>
      </c>
      <c r="E12" t="s">
        <v>566</v>
      </c>
      <c r="F12">
        <v>270</v>
      </c>
    </row>
    <row r="13" spans="2:7">
      <c r="B13" s="20" t="s">
        <v>123</v>
      </c>
      <c r="C13">
        <v>2.355</v>
      </c>
      <c r="D13">
        <v>1.60669291</v>
      </c>
      <c r="E13" t="s">
        <v>566</v>
      </c>
      <c r="F13">
        <v>0</v>
      </c>
    </row>
    <row r="14" spans="2:7">
      <c r="B14" s="20" t="s">
        <v>118</v>
      </c>
      <c r="C14">
        <v>1.9279527599999999</v>
      </c>
      <c r="D14">
        <v>1.24377165</v>
      </c>
      <c r="E14" t="s">
        <v>566</v>
      </c>
      <c r="F14">
        <v>180</v>
      </c>
    </row>
    <row r="15" spans="2:7">
      <c r="B15" s="20" t="s">
        <v>6</v>
      </c>
      <c r="C15">
        <v>1.92883465</v>
      </c>
      <c r="D15">
        <v>0.76703937</v>
      </c>
      <c r="E15" t="s">
        <v>566</v>
      </c>
      <c r="F15">
        <v>270</v>
      </c>
    </row>
    <row r="16" spans="2:7">
      <c r="B16" s="20" t="s">
        <v>11</v>
      </c>
      <c r="C16">
        <v>1.97141732</v>
      </c>
      <c r="D16">
        <v>1.4998425200000001</v>
      </c>
      <c r="E16" t="s">
        <v>566</v>
      </c>
      <c r="F16">
        <v>0</v>
      </c>
    </row>
    <row r="17" spans="2:6">
      <c r="B17" s="20" t="s">
        <v>12</v>
      </c>
      <c r="C17">
        <v>1.99531496</v>
      </c>
      <c r="D17">
        <v>1.69114173</v>
      </c>
      <c r="E17" t="s">
        <v>566</v>
      </c>
      <c r="F17">
        <v>0</v>
      </c>
    </row>
    <row r="18" spans="2:6">
      <c r="B18" s="20" t="s">
        <v>17</v>
      </c>
      <c r="C18">
        <v>1.6956023600000001</v>
      </c>
      <c r="D18">
        <v>1.1043543300000001</v>
      </c>
      <c r="E18" t="s">
        <v>566</v>
      </c>
      <c r="F18">
        <v>90</v>
      </c>
    </row>
    <row r="19" spans="2:6">
      <c r="B19" s="20" t="s">
        <v>19</v>
      </c>
      <c r="C19">
        <v>2.25370866</v>
      </c>
      <c r="D19">
        <v>1.0841653499999999</v>
      </c>
      <c r="E19" t="s">
        <v>566</v>
      </c>
      <c r="F19">
        <v>180</v>
      </c>
    </row>
    <row r="20" spans="2:6">
      <c r="B20" s="20" t="s">
        <v>30</v>
      </c>
      <c r="C20">
        <v>1.3976378</v>
      </c>
      <c r="D20">
        <v>1.5393700800000001</v>
      </c>
      <c r="E20" t="s">
        <v>566</v>
      </c>
      <c r="F20">
        <v>90</v>
      </c>
    </row>
    <row r="21" spans="2:6">
      <c r="B21" s="20" t="s">
        <v>34</v>
      </c>
      <c r="C21">
        <v>1.33858268</v>
      </c>
      <c r="D21">
        <v>1.45275591</v>
      </c>
      <c r="E21" t="s">
        <v>566</v>
      </c>
      <c r="F21">
        <v>270</v>
      </c>
    </row>
    <row r="22" spans="2:6">
      <c r="B22" s="20" t="s">
        <v>65</v>
      </c>
      <c r="C22">
        <v>0.96062992000000003</v>
      </c>
      <c r="D22">
        <v>1.69291339</v>
      </c>
      <c r="E22" t="s">
        <v>566</v>
      </c>
      <c r="F22">
        <v>270</v>
      </c>
    </row>
    <row r="23" spans="2:6">
      <c r="B23" s="20" t="s">
        <v>57</v>
      </c>
      <c r="C23">
        <v>0.92519684999999996</v>
      </c>
      <c r="D23">
        <v>1.4015747999999999</v>
      </c>
      <c r="E23" t="s">
        <v>566</v>
      </c>
      <c r="F23">
        <v>180</v>
      </c>
    </row>
    <row r="24" spans="2:6">
      <c r="B24" s="20" t="s">
        <v>54</v>
      </c>
      <c r="C24">
        <v>0.92519684999999996</v>
      </c>
      <c r="D24">
        <v>1.4606299199999999</v>
      </c>
      <c r="E24" t="s">
        <v>566</v>
      </c>
      <c r="F24">
        <v>180</v>
      </c>
    </row>
    <row r="25" spans="2:6">
      <c r="B25" s="20" t="s">
        <v>26</v>
      </c>
      <c r="C25">
        <v>1.86490551</v>
      </c>
      <c r="D25">
        <v>0.76600000000000001</v>
      </c>
      <c r="E25" t="s">
        <v>566</v>
      </c>
      <c r="F25">
        <v>270</v>
      </c>
    </row>
    <row r="26" spans="2:6">
      <c r="B26" s="20" t="s">
        <v>215</v>
      </c>
      <c r="C26">
        <v>1.33858268</v>
      </c>
      <c r="D26">
        <v>1.5748031499999999</v>
      </c>
      <c r="E26" t="s">
        <v>566</v>
      </c>
      <c r="F26">
        <v>90</v>
      </c>
    </row>
    <row r="27" spans="2:6">
      <c r="B27" s="20" t="s">
        <v>68</v>
      </c>
      <c r="C27">
        <v>0.92452756000000003</v>
      </c>
      <c r="D27">
        <v>0.44173227999999998</v>
      </c>
      <c r="E27" t="s">
        <v>566</v>
      </c>
      <c r="F27">
        <v>0</v>
      </c>
    </row>
    <row r="28" spans="2:6">
      <c r="B28" s="20" t="s">
        <v>194</v>
      </c>
      <c r="C28">
        <v>0.57342519999999997</v>
      </c>
      <c r="D28">
        <v>0.88509842999999999</v>
      </c>
      <c r="E28" t="s">
        <v>566</v>
      </c>
      <c r="F28">
        <v>0</v>
      </c>
    </row>
    <row r="29" spans="2:6">
      <c r="B29" s="20" t="s">
        <v>198</v>
      </c>
      <c r="C29">
        <v>0.68681102000000005</v>
      </c>
      <c r="D29">
        <v>1.01107087</v>
      </c>
      <c r="E29" t="s">
        <v>566</v>
      </c>
      <c r="F29">
        <v>0</v>
      </c>
    </row>
    <row r="30" spans="2:6">
      <c r="B30" s="20" t="s">
        <v>38</v>
      </c>
      <c r="C30">
        <v>1.0433070900000001</v>
      </c>
      <c r="D30">
        <v>1.34251969</v>
      </c>
      <c r="E30" t="s">
        <v>566</v>
      </c>
      <c r="F30">
        <v>0</v>
      </c>
    </row>
    <row r="31" spans="2:6">
      <c r="B31" s="20" t="s">
        <v>181</v>
      </c>
      <c r="C31">
        <v>1.9007874</v>
      </c>
      <c r="D31">
        <v>0.18118110000000001</v>
      </c>
      <c r="E31" t="s">
        <v>566</v>
      </c>
      <c r="F31">
        <v>0</v>
      </c>
    </row>
    <row r="32" spans="2:6">
      <c r="B32" s="20" t="s">
        <v>131</v>
      </c>
      <c r="C32">
        <v>1.0624409399999999</v>
      </c>
      <c r="D32">
        <v>0.69468503999999998</v>
      </c>
      <c r="E32" t="s">
        <v>566</v>
      </c>
      <c r="F32">
        <v>0</v>
      </c>
    </row>
    <row r="33" spans="2:6">
      <c r="B33" s="20" t="s">
        <v>139</v>
      </c>
      <c r="C33">
        <v>0.96062992000000003</v>
      </c>
      <c r="D33">
        <v>1.83858268</v>
      </c>
      <c r="E33" t="s">
        <v>566</v>
      </c>
      <c r="F33">
        <v>270</v>
      </c>
    </row>
    <row r="34" spans="2:6">
      <c r="B34" s="20" t="s">
        <v>183</v>
      </c>
      <c r="C34">
        <v>1.89948819</v>
      </c>
      <c r="D34">
        <v>0.23988188999999999</v>
      </c>
      <c r="E34" t="s">
        <v>566</v>
      </c>
      <c r="F34">
        <v>180</v>
      </c>
    </row>
    <row r="35" spans="2:6">
      <c r="B35" s="20" t="s">
        <v>132</v>
      </c>
      <c r="C35">
        <v>1.66637795</v>
      </c>
      <c r="D35">
        <v>0.78783464999999997</v>
      </c>
      <c r="E35" t="s">
        <v>566</v>
      </c>
      <c r="F35">
        <v>270</v>
      </c>
    </row>
    <row r="36" spans="2:6">
      <c r="B36" s="20" t="s">
        <v>168</v>
      </c>
      <c r="C36">
        <v>1.3954330699999999</v>
      </c>
      <c r="D36">
        <v>1.18610236</v>
      </c>
      <c r="E36" t="s">
        <v>566</v>
      </c>
      <c r="F36">
        <v>0</v>
      </c>
    </row>
    <row r="37" spans="2:6">
      <c r="B37" s="20" t="s">
        <v>143</v>
      </c>
      <c r="C37">
        <v>1.26468504</v>
      </c>
      <c r="D37">
        <v>0.45114173000000002</v>
      </c>
      <c r="E37" t="s">
        <v>566</v>
      </c>
      <c r="F37">
        <v>0</v>
      </c>
    </row>
    <row r="38" spans="2:6">
      <c r="B38" s="20" t="s">
        <v>25</v>
      </c>
      <c r="C38">
        <v>2.2070472400000001</v>
      </c>
      <c r="D38">
        <v>0.90783464999999997</v>
      </c>
      <c r="E38" t="s">
        <v>566</v>
      </c>
      <c r="F38">
        <v>0</v>
      </c>
    </row>
    <row r="39" spans="2:6">
      <c r="B39" s="20" t="s">
        <v>23</v>
      </c>
      <c r="C39">
        <v>2.0968897599999998</v>
      </c>
      <c r="D39">
        <v>0.90783464999999997</v>
      </c>
      <c r="E39" t="s">
        <v>566</v>
      </c>
      <c r="F39">
        <v>180</v>
      </c>
    </row>
    <row r="40" spans="2:6">
      <c r="B40" s="20" t="s">
        <v>185</v>
      </c>
      <c r="C40">
        <v>1.66535433</v>
      </c>
      <c r="D40">
        <v>0.48818897999999999</v>
      </c>
      <c r="E40" t="s">
        <v>566</v>
      </c>
      <c r="F40">
        <v>270</v>
      </c>
    </row>
    <row r="41" spans="2:6">
      <c r="B41" s="20" t="s">
        <v>13</v>
      </c>
      <c r="C41">
        <v>1.8188976400000001</v>
      </c>
      <c r="D41">
        <v>0.59055117999999995</v>
      </c>
      <c r="E41" t="s">
        <v>566</v>
      </c>
      <c r="F41">
        <v>180</v>
      </c>
    </row>
    <row r="42" spans="2:6">
      <c r="B42" s="20" t="s">
        <v>18</v>
      </c>
      <c r="C42">
        <v>1.61023622</v>
      </c>
      <c r="D42">
        <v>0.59055117999999995</v>
      </c>
      <c r="E42" t="s">
        <v>566</v>
      </c>
      <c r="F42">
        <v>0</v>
      </c>
    </row>
    <row r="43" spans="2:6">
      <c r="B43" s="20" t="s">
        <v>108</v>
      </c>
      <c r="C43">
        <v>2.3172047199999999</v>
      </c>
      <c r="D43">
        <v>0.95075591000000004</v>
      </c>
      <c r="E43" t="s">
        <v>566</v>
      </c>
      <c r="F43">
        <v>270</v>
      </c>
    </row>
    <row r="44" spans="2:6">
      <c r="B44" s="20" t="s">
        <v>112</v>
      </c>
      <c r="C44">
        <v>0.51812597999999999</v>
      </c>
      <c r="D44">
        <v>1.0864252000000001</v>
      </c>
      <c r="E44" t="s">
        <v>566</v>
      </c>
      <c r="F44">
        <v>0</v>
      </c>
    </row>
    <row r="45" spans="2:6">
      <c r="B45" s="20" t="s">
        <v>133</v>
      </c>
      <c r="C45">
        <v>1.58240157</v>
      </c>
      <c r="D45">
        <v>0.78984251999999999</v>
      </c>
      <c r="E45" t="s">
        <v>566</v>
      </c>
      <c r="F45">
        <v>90</v>
      </c>
    </row>
    <row r="46" spans="2:6">
      <c r="B46" s="20" t="s">
        <v>138</v>
      </c>
      <c r="C46">
        <v>0.92173227999999996</v>
      </c>
      <c r="D46">
        <v>0.53185039000000001</v>
      </c>
      <c r="E46" t="s">
        <v>566</v>
      </c>
      <c r="F46">
        <v>180</v>
      </c>
    </row>
    <row r="47" spans="2:6">
      <c r="B47" s="20" t="s">
        <v>153</v>
      </c>
      <c r="C47">
        <v>1.55070866</v>
      </c>
      <c r="D47">
        <v>1.63629921</v>
      </c>
      <c r="E47" t="s">
        <v>566</v>
      </c>
      <c r="F47">
        <v>180</v>
      </c>
    </row>
    <row r="48" spans="2:6">
      <c r="B48" s="20" t="s">
        <v>154</v>
      </c>
      <c r="C48">
        <v>1.5712992100000001</v>
      </c>
      <c r="D48">
        <v>1.35248031</v>
      </c>
      <c r="E48" t="s">
        <v>566</v>
      </c>
      <c r="F48">
        <v>180</v>
      </c>
    </row>
    <row r="49" spans="2:7">
      <c r="B49" s="20" t="s">
        <v>155</v>
      </c>
      <c r="C49">
        <v>1.5427559099999999</v>
      </c>
      <c r="D49">
        <v>1.2315354300000001</v>
      </c>
      <c r="E49" t="s">
        <v>566</v>
      </c>
      <c r="F49">
        <v>180</v>
      </c>
    </row>
    <row r="50" spans="2:7">
      <c r="B50" s="20" t="s">
        <v>156</v>
      </c>
      <c r="C50">
        <v>1.47244094</v>
      </c>
      <c r="D50">
        <v>1.7559055100000001</v>
      </c>
      <c r="E50" t="s">
        <v>566</v>
      </c>
      <c r="F50">
        <v>90</v>
      </c>
    </row>
    <row r="51" spans="2:7">
      <c r="B51" s="20" t="s">
        <v>127</v>
      </c>
      <c r="C51">
        <v>0.46425197000000001</v>
      </c>
      <c r="D51">
        <v>0.58421259999999997</v>
      </c>
      <c r="E51" t="s">
        <v>566</v>
      </c>
      <c r="F51">
        <v>0</v>
      </c>
    </row>
    <row r="52" spans="2:7">
      <c r="B52" s="20" t="s">
        <v>104</v>
      </c>
      <c r="C52">
        <v>1.88188976</v>
      </c>
      <c r="D52">
        <v>0.45669291000000001</v>
      </c>
      <c r="E52" t="s">
        <v>566</v>
      </c>
      <c r="F52">
        <v>0</v>
      </c>
    </row>
    <row r="53" spans="2:7">
      <c r="B53" s="20" t="s">
        <v>49</v>
      </c>
      <c r="C53">
        <v>1.97925197</v>
      </c>
      <c r="D53">
        <v>1.7692125999999999</v>
      </c>
      <c r="E53" t="s">
        <v>566</v>
      </c>
      <c r="F53">
        <v>0</v>
      </c>
    </row>
    <row r="54" spans="2:7">
      <c r="B54" s="20" t="s">
        <v>60</v>
      </c>
      <c r="C54">
        <v>0.82283465</v>
      </c>
      <c r="D54">
        <v>1.6850393699999999</v>
      </c>
      <c r="E54" t="s">
        <v>566</v>
      </c>
      <c r="F54">
        <v>270</v>
      </c>
    </row>
    <row r="55" spans="2:7">
      <c r="B55" s="20" t="s">
        <v>177</v>
      </c>
      <c r="C55">
        <v>0.24818898</v>
      </c>
      <c r="D55">
        <v>0.93850394000000004</v>
      </c>
      <c r="E55" t="s">
        <v>566</v>
      </c>
      <c r="F55">
        <v>0</v>
      </c>
    </row>
    <row r="56" spans="2:7">
      <c r="B56" s="20" t="s">
        <v>354</v>
      </c>
      <c r="C56">
        <v>8.2637799999999997E-2</v>
      </c>
      <c r="D56">
        <v>1.8949212600000001</v>
      </c>
      <c r="E56" t="s">
        <v>566</v>
      </c>
      <c r="F56">
        <v>180</v>
      </c>
      <c r="G56" t="s">
        <v>568</v>
      </c>
    </row>
    <row r="57" spans="2:7">
      <c r="B57" s="20" t="s">
        <v>360</v>
      </c>
      <c r="C57">
        <v>9.0748029999999993E-2</v>
      </c>
      <c r="D57">
        <v>8.3700789999999997E-2</v>
      </c>
      <c r="E57" t="s">
        <v>566</v>
      </c>
      <c r="F57">
        <v>0</v>
      </c>
      <c r="G57" t="s">
        <v>568</v>
      </c>
    </row>
    <row r="58" spans="2:7">
      <c r="B58" s="20" t="s">
        <v>363</v>
      </c>
      <c r="C58">
        <v>2.51661417</v>
      </c>
      <c r="D58">
        <v>1.77917323</v>
      </c>
      <c r="E58" t="s">
        <v>566</v>
      </c>
      <c r="F58">
        <v>0</v>
      </c>
      <c r="G58" t="s">
        <v>568</v>
      </c>
    </row>
    <row r="59" spans="2:7">
      <c r="B59" s="20" t="s">
        <v>148</v>
      </c>
      <c r="C59">
        <v>1.1535433100000001</v>
      </c>
      <c r="D59">
        <v>1.61417323</v>
      </c>
      <c r="E59" t="s">
        <v>566</v>
      </c>
      <c r="F59">
        <v>270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Oklahoma Biological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Bridge</dc:creator>
  <cp:lastModifiedBy>Eli Bridge</cp:lastModifiedBy>
  <cp:lastPrinted>2019-01-03T01:58:44Z</cp:lastPrinted>
  <dcterms:created xsi:type="dcterms:W3CDTF">2018-03-14T20:57:46Z</dcterms:created>
  <dcterms:modified xsi:type="dcterms:W3CDTF">2019-01-04T18:07:54Z</dcterms:modified>
</cp:coreProperties>
</file>