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88f4a293b9f2941/Documents/GitHub/Simple_Impedance_Analyzer/"/>
    </mc:Choice>
  </mc:AlternateContent>
  <bookViews>
    <workbookView xWindow="0" yWindow="0" windowWidth="2472" windowHeight="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M10" i="1"/>
  <c r="L10" i="1"/>
  <c r="M11" i="1"/>
  <c r="L11" i="1"/>
  <c r="L15" i="1"/>
  <c r="E30" i="1"/>
  <c r="E31" i="1"/>
  <c r="E32" i="1"/>
  <c r="E29" i="1"/>
  <c r="E20" i="1"/>
  <c r="E21" i="1"/>
  <c r="E22" i="1"/>
  <c r="E23" i="1"/>
  <c r="E24" i="1"/>
  <c r="E25" i="1"/>
  <c r="E26" i="1"/>
  <c r="E27" i="1"/>
  <c r="E28" i="1"/>
  <c r="E19" i="1"/>
  <c r="I15" i="1"/>
  <c r="I7" i="1"/>
  <c r="I2" i="1"/>
  <c r="I5" i="1"/>
  <c r="I13" i="1"/>
  <c r="I12" i="1"/>
  <c r="I4" i="1" l="1"/>
  <c r="I6" i="1"/>
  <c r="I8" i="1"/>
  <c r="I9" i="1"/>
  <c r="I10" i="1"/>
  <c r="I11" i="1"/>
  <c r="I3" i="1"/>
</calcChain>
</file>

<file path=xl/sharedStrings.xml><?xml version="1.0" encoding="utf-8"?>
<sst xmlns="http://schemas.openxmlformats.org/spreadsheetml/2006/main" count="40" uniqueCount="40">
  <si>
    <t>Value</t>
  </si>
  <si>
    <t>R1</t>
  </si>
  <si>
    <t>R2</t>
  </si>
  <si>
    <t>L1</t>
  </si>
  <si>
    <t>L2</t>
  </si>
  <si>
    <t>L3</t>
  </si>
  <si>
    <t>1m</t>
  </si>
  <si>
    <t>My Ztester (Phase)</t>
  </si>
  <si>
    <t>My Ztester (Mag)</t>
  </si>
  <si>
    <t>ET4510 (Phase)</t>
  </si>
  <si>
    <t>ET4510 (Mag)</t>
  </si>
  <si>
    <t>Component Name</t>
  </si>
  <si>
    <t>R3</t>
  </si>
  <si>
    <t>R4</t>
  </si>
  <si>
    <t>1u</t>
  </si>
  <si>
    <t>Mag Error Pct ET4510</t>
  </si>
  <si>
    <t>R5</t>
  </si>
  <si>
    <t>10n</t>
  </si>
  <si>
    <t>10u</t>
  </si>
  <si>
    <t>C2 electrolytic</t>
  </si>
  <si>
    <t>C1 electrolytic</t>
  </si>
  <si>
    <t>C4 film</t>
  </si>
  <si>
    <t>All at 10kHz, Open/short done right before testing</t>
  </si>
  <si>
    <t>AliExpress Component tester Mag</t>
  </si>
  <si>
    <t>Phase</t>
  </si>
  <si>
    <t>Agilent 4263B  (Phase)</t>
  </si>
  <si>
    <t>Agilent  4263B (Mag)</t>
  </si>
  <si>
    <t>R6</t>
  </si>
  <si>
    <t>R7</t>
  </si>
  <si>
    <t>C3 film</t>
  </si>
  <si>
    <t>C5 film</t>
  </si>
  <si>
    <t>Mag Error Pct 4263B</t>
  </si>
  <si>
    <t>Error Between ET4510 and 4263B</t>
  </si>
  <si>
    <t>MLC500</t>
  </si>
  <si>
    <t>1.0421mH</t>
  </si>
  <si>
    <t>284.2u</t>
  </si>
  <si>
    <t>9.868n</t>
  </si>
  <si>
    <t>83.78n</t>
  </si>
  <si>
    <t>23.1n</t>
  </si>
  <si>
    <t>3.542n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</si>
</sst>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H4" workbookViewId="0">
      <selection activeCell="N15" sqref="N15"/>
    </sheetView>
  </sheetViews>
  <sheetFormatPr defaultRowHeight="14.4" x14ac:dyDescent="0.3"/>
  <cols>
    <col min="1" max="1" width="17" bestFit="1" customWidth="1"/>
    <col min="3" max="3" width="12.109375" bestFit="1" customWidth="1"/>
    <col min="4" max="4" width="13.44140625" bestFit="1" customWidth="1"/>
    <col min="5" max="5" width="14.88671875" bestFit="1" customWidth="1"/>
    <col min="6" max="6" width="16.109375" bestFit="1" customWidth="1"/>
    <col min="7" max="7" width="17.88671875" bestFit="1" customWidth="1"/>
    <col min="8" max="8" width="19.109375" bestFit="1" customWidth="1"/>
    <col min="9" max="9" width="18.77734375" bestFit="1" customWidth="1"/>
    <col min="10" max="11" width="18.77734375" customWidth="1"/>
    <col min="12" max="12" width="29.5546875" customWidth="1"/>
  </cols>
  <sheetData>
    <row r="1" spans="1:14" x14ac:dyDescent="0.3">
      <c r="A1" t="s">
        <v>11</v>
      </c>
      <c r="B1" t="s">
        <v>0</v>
      </c>
      <c r="C1" t="s">
        <v>10</v>
      </c>
      <c r="D1" t="s">
        <v>9</v>
      </c>
      <c r="E1" t="s">
        <v>8</v>
      </c>
      <c r="F1" t="s">
        <v>7</v>
      </c>
      <c r="G1" t="s">
        <v>26</v>
      </c>
      <c r="H1" t="s">
        <v>25</v>
      </c>
      <c r="I1" t="s">
        <v>15</v>
      </c>
      <c r="J1" t="s">
        <v>31</v>
      </c>
      <c r="K1" t="s">
        <v>32</v>
      </c>
      <c r="L1" t="s">
        <v>23</v>
      </c>
      <c r="M1" t="s">
        <v>24</v>
      </c>
      <c r="N1" t="s">
        <v>33</v>
      </c>
    </row>
    <row r="2" spans="1:14" x14ac:dyDescent="0.3">
      <c r="A2" t="s">
        <v>1</v>
      </c>
      <c r="B2">
        <v>0.01</v>
      </c>
      <c r="C2">
        <v>1.03E-2</v>
      </c>
      <c r="D2">
        <v>10</v>
      </c>
      <c r="E2">
        <v>1.0699999999999999E-2</v>
      </c>
      <c r="F2">
        <v>-30</v>
      </c>
      <c r="G2">
        <v>9.8300000000000002E-3</v>
      </c>
      <c r="H2">
        <v>2</v>
      </c>
      <c r="I2">
        <f>(C2-E2)/C2*100</f>
        <v>-3.8834951456310614</v>
      </c>
      <c r="J2">
        <f>(G2-E2)/G2*100</f>
        <v>-8.8504577822990758</v>
      </c>
      <c r="K2">
        <f>(G2-C2)/G2*100</f>
        <v>-4.7812817904374354</v>
      </c>
    </row>
    <row r="3" spans="1:14" x14ac:dyDescent="0.3">
      <c r="A3" t="s">
        <v>2</v>
      </c>
      <c r="B3">
        <v>0.1</v>
      </c>
      <c r="C3">
        <v>0.1002</v>
      </c>
      <c r="D3">
        <v>-1</v>
      </c>
      <c r="E3">
        <v>9.9099999999999994E-2</v>
      </c>
      <c r="F3">
        <v>-0.1</v>
      </c>
      <c r="G3">
        <v>9.9599999999999994E-2</v>
      </c>
      <c r="H3">
        <v>0.75</v>
      </c>
      <c r="I3">
        <f>(C3-E3)/C3*100</f>
        <v>1.0978043912175688</v>
      </c>
      <c r="J3">
        <f t="shared" ref="J3:J17" si="0">(G3-E3)/G3*100</f>
        <v>0.50200803212851453</v>
      </c>
      <c r="K3">
        <f t="shared" ref="K3:K17" si="1">(G3-C3)/G3*100</f>
        <v>-0.60240963855422014</v>
      </c>
      <c r="L3">
        <v>0.05</v>
      </c>
    </row>
    <row r="4" spans="1:14" x14ac:dyDescent="0.3">
      <c r="A4" t="s">
        <v>12</v>
      </c>
      <c r="B4">
        <v>1</v>
      </c>
      <c r="C4">
        <v>1.006</v>
      </c>
      <c r="D4">
        <v>0.55000000000000004</v>
      </c>
      <c r="E4">
        <v>1.0069999999999999</v>
      </c>
      <c r="F4">
        <v>0.6</v>
      </c>
      <c r="G4">
        <v>1.0075000000000001</v>
      </c>
      <c r="H4">
        <v>0.9</v>
      </c>
      <c r="I4">
        <f t="shared" ref="I4:I15" si="2">(C4-E4)/C4*100</f>
        <v>-9.9403578528816094E-2</v>
      </c>
      <c r="J4">
        <f t="shared" si="0"/>
        <v>4.9627791563292001E-2</v>
      </c>
      <c r="K4">
        <f t="shared" si="1"/>
        <v>0.14888337468983193</v>
      </c>
      <c r="L4">
        <v>0.98</v>
      </c>
    </row>
    <row r="5" spans="1:14" x14ac:dyDescent="0.3">
      <c r="A5" t="s">
        <v>13</v>
      </c>
      <c r="C5">
        <v>1.3779999999999999</v>
      </c>
      <c r="D5">
        <v>8.2799999999999994</v>
      </c>
      <c r="E5">
        <v>1.38</v>
      </c>
      <c r="F5">
        <v>8.3000000000000007</v>
      </c>
      <c r="G5">
        <v>1.385</v>
      </c>
      <c r="H5">
        <v>8.2799999999999994</v>
      </c>
      <c r="I5">
        <f t="shared" si="2"/>
        <v>-0.14513788098693772</v>
      </c>
      <c r="J5">
        <f t="shared" si="0"/>
        <v>0.3610108303249181</v>
      </c>
      <c r="K5">
        <f t="shared" si="1"/>
        <v>0.50541516245488216</v>
      </c>
    </row>
    <row r="6" spans="1:14" x14ac:dyDescent="0.3">
      <c r="A6" t="s">
        <v>16</v>
      </c>
      <c r="C6">
        <v>265</v>
      </c>
      <c r="D6">
        <v>0.01</v>
      </c>
      <c r="E6">
        <v>264.89999999999998</v>
      </c>
      <c r="F6">
        <v>4.4999999999999998E-2</v>
      </c>
      <c r="G6">
        <v>264.8</v>
      </c>
      <c r="H6">
        <v>0</v>
      </c>
      <c r="I6">
        <f t="shared" si="2"/>
        <v>3.7735849056612356E-2</v>
      </c>
      <c r="J6">
        <f t="shared" si="0"/>
        <v>-3.7764350453159325E-2</v>
      </c>
      <c r="K6">
        <f t="shared" si="1"/>
        <v>-7.5528700906340118E-2</v>
      </c>
      <c r="L6">
        <v>263.60000000000002</v>
      </c>
    </row>
    <row r="7" spans="1:14" x14ac:dyDescent="0.3">
      <c r="A7" t="s">
        <v>27</v>
      </c>
      <c r="C7">
        <v>9838</v>
      </c>
      <c r="D7">
        <v>0</v>
      </c>
      <c r="E7">
        <v>9833</v>
      </c>
      <c r="F7">
        <v>1.6</v>
      </c>
      <c r="G7">
        <v>9838</v>
      </c>
      <c r="H7">
        <v>0</v>
      </c>
      <c r="I7">
        <f>(C7-E7)/C7*100</f>
        <v>5.0823338076844887E-2</v>
      </c>
      <c r="J7">
        <f t="shared" si="0"/>
        <v>5.0823338076844887E-2</v>
      </c>
      <c r="K7">
        <f t="shared" si="1"/>
        <v>0</v>
      </c>
    </row>
    <row r="8" spans="1:14" x14ac:dyDescent="0.3">
      <c r="A8" t="s">
        <v>28</v>
      </c>
      <c r="C8">
        <v>99800</v>
      </c>
      <c r="D8">
        <v>0.05</v>
      </c>
      <c r="E8">
        <v>95800</v>
      </c>
      <c r="F8">
        <v>15</v>
      </c>
      <c r="G8">
        <v>99800</v>
      </c>
      <c r="H8">
        <v>0</v>
      </c>
      <c r="I8">
        <f t="shared" si="2"/>
        <v>4.0080160320641278</v>
      </c>
      <c r="J8">
        <f t="shared" si="0"/>
        <v>4.0080160320641278</v>
      </c>
      <c r="K8">
        <f t="shared" si="1"/>
        <v>0</v>
      </c>
      <c r="L8">
        <v>99500</v>
      </c>
    </row>
    <row r="9" spans="1:14" x14ac:dyDescent="0.3">
      <c r="A9" t="s">
        <v>3</v>
      </c>
      <c r="C9">
        <v>0.61229999999999996</v>
      </c>
      <c r="D9">
        <v>40.96</v>
      </c>
      <c r="E9">
        <v>0.61399999999999999</v>
      </c>
      <c r="F9">
        <v>41.5</v>
      </c>
      <c r="G9">
        <v>0.61719999999999997</v>
      </c>
      <c r="H9">
        <v>41.09</v>
      </c>
      <c r="I9">
        <f t="shared" si="2"/>
        <v>-0.27764167891557001</v>
      </c>
      <c r="J9">
        <f t="shared" si="0"/>
        <v>0.51847051198962746</v>
      </c>
      <c r="K9">
        <f t="shared" si="1"/>
        <v>0.7939079714841244</v>
      </c>
      <c r="L9">
        <v>0.66</v>
      </c>
      <c r="M9">
        <v>0</v>
      </c>
    </row>
    <row r="10" spans="1:14" x14ac:dyDescent="0.3">
      <c r="A10" t="s">
        <v>4</v>
      </c>
      <c r="C10">
        <v>18.149999999999999</v>
      </c>
      <c r="D10">
        <v>77.69</v>
      </c>
      <c r="E10">
        <v>18.2</v>
      </c>
      <c r="F10">
        <v>78</v>
      </c>
      <c r="G10">
        <v>18.170000000000002</v>
      </c>
      <c r="H10">
        <v>77.599999999999994</v>
      </c>
      <c r="I10">
        <f t="shared" si="2"/>
        <v>-0.27548209366391579</v>
      </c>
      <c r="J10">
        <f t="shared" si="0"/>
        <v>-0.16510731975782927</v>
      </c>
      <c r="K10">
        <f t="shared" si="1"/>
        <v>0.11007154650524559</v>
      </c>
      <c r="L10">
        <f>SQRT((2*PI()*10000*0.00025)^2+4.2^2)</f>
        <v>16.259769679403025</v>
      </c>
      <c r="M10">
        <f>ATAN((2*PI()*10000*0.00025)/4.2)*180/PI()</f>
        <v>75.030415763275656</v>
      </c>
      <c r="N10" t="s">
        <v>35</v>
      </c>
    </row>
    <row r="11" spans="1:14" x14ac:dyDescent="0.3">
      <c r="A11" t="s">
        <v>5</v>
      </c>
      <c r="B11" t="s">
        <v>6</v>
      </c>
      <c r="C11">
        <v>65.599999999999994</v>
      </c>
      <c r="D11">
        <v>88.95</v>
      </c>
      <c r="E11">
        <v>64.3</v>
      </c>
      <c r="F11">
        <v>89.3</v>
      </c>
      <c r="G11">
        <v>65.8</v>
      </c>
      <c r="H11">
        <v>88.86</v>
      </c>
      <c r="I11">
        <f t="shared" si="2"/>
        <v>1.9817073170731665</v>
      </c>
      <c r="J11">
        <f t="shared" si="0"/>
        <v>2.2796352583586628</v>
      </c>
      <c r="K11">
        <f t="shared" si="1"/>
        <v>0.30395136778115933</v>
      </c>
      <c r="L11">
        <f>SQRT((2*PI()*10000*0.00106)^2+0.7^2)</f>
        <v>66.605442735752462</v>
      </c>
      <c r="M11">
        <f>ATAN((2*PI()*10000*0.00106)/0.7)*180/PI()</f>
        <v>89.397830231721301</v>
      </c>
      <c r="N11" t="s">
        <v>34</v>
      </c>
    </row>
    <row r="12" spans="1:14" x14ac:dyDescent="0.3">
      <c r="A12" t="s">
        <v>20</v>
      </c>
      <c r="B12" t="s">
        <v>14</v>
      </c>
      <c r="C12">
        <v>16.96</v>
      </c>
      <c r="D12">
        <v>-76.3</v>
      </c>
      <c r="E12">
        <v>16.84</v>
      </c>
      <c r="F12">
        <v>-77</v>
      </c>
      <c r="G12">
        <v>16.62</v>
      </c>
      <c r="H12">
        <v>-78.400000000000006</v>
      </c>
      <c r="I12">
        <f t="shared" si="2"/>
        <v>0.70754716981132659</v>
      </c>
      <c r="J12">
        <f t="shared" si="0"/>
        <v>-1.3237063778579954</v>
      </c>
      <c r="K12">
        <f t="shared" si="1"/>
        <v>-2.0457280385078209</v>
      </c>
    </row>
    <row r="13" spans="1:14" x14ac:dyDescent="0.3">
      <c r="A13" t="s">
        <v>19</v>
      </c>
      <c r="B13" t="s">
        <v>18</v>
      </c>
      <c r="C13">
        <v>1.54</v>
      </c>
      <c r="D13">
        <v>-36</v>
      </c>
      <c r="E13">
        <v>1.53</v>
      </c>
      <c r="F13">
        <v>-36</v>
      </c>
      <c r="I13">
        <f t="shared" si="2"/>
        <v>0.6493506493506499</v>
      </c>
      <c r="J13" t="e">
        <f t="shared" si="0"/>
        <v>#DIV/0!</v>
      </c>
      <c r="K13" t="e">
        <f t="shared" si="1"/>
        <v>#DIV/0!</v>
      </c>
    </row>
    <row r="14" spans="1:14" x14ac:dyDescent="0.3">
      <c r="A14" t="s">
        <v>29</v>
      </c>
      <c r="G14">
        <v>4458</v>
      </c>
      <c r="H14">
        <v>-89.11</v>
      </c>
      <c r="J14">
        <f t="shared" si="0"/>
        <v>100</v>
      </c>
      <c r="K14">
        <f t="shared" si="1"/>
        <v>100</v>
      </c>
      <c r="N14" t="s">
        <v>39</v>
      </c>
    </row>
    <row r="15" spans="1:14" x14ac:dyDescent="0.3">
      <c r="A15" t="s">
        <v>21</v>
      </c>
      <c r="B15" t="s">
        <v>17</v>
      </c>
      <c r="C15">
        <v>1650</v>
      </c>
      <c r="D15">
        <v>-90</v>
      </c>
      <c r="E15">
        <v>1635</v>
      </c>
      <c r="F15">
        <v>-90.5</v>
      </c>
      <c r="G15">
        <v>1651</v>
      </c>
      <c r="H15">
        <v>-89.98</v>
      </c>
      <c r="I15">
        <f t="shared" si="2"/>
        <v>0.90909090909090906</v>
      </c>
      <c r="J15">
        <f t="shared" si="0"/>
        <v>0.96910963052695331</v>
      </c>
      <c r="K15">
        <f t="shared" si="1"/>
        <v>6.0569351907934582E-2</v>
      </c>
      <c r="L15">
        <f>1/(2*PI()*10000*9.5*10^-9)</f>
        <v>1675.3151904410036</v>
      </c>
      <c r="M15">
        <v>-90</v>
      </c>
      <c r="N15" t="s">
        <v>36</v>
      </c>
    </row>
    <row r="16" spans="1:14" x14ac:dyDescent="0.3">
      <c r="G16">
        <v>709.5</v>
      </c>
      <c r="H16">
        <v>-89.98</v>
      </c>
      <c r="J16">
        <f t="shared" si="0"/>
        <v>100</v>
      </c>
      <c r="K16">
        <f t="shared" si="1"/>
        <v>100</v>
      </c>
      <c r="N16" t="s">
        <v>38</v>
      </c>
    </row>
    <row r="17" spans="1:14" x14ac:dyDescent="0.3">
      <c r="A17" t="s">
        <v>30</v>
      </c>
      <c r="G17">
        <v>195.95</v>
      </c>
      <c r="H17">
        <v>-89.45</v>
      </c>
      <c r="J17">
        <f t="shared" si="0"/>
        <v>100</v>
      </c>
      <c r="K17">
        <f t="shared" si="1"/>
        <v>100</v>
      </c>
      <c r="N17" t="s">
        <v>37</v>
      </c>
    </row>
    <row r="19" spans="1:14" x14ac:dyDescent="0.3">
      <c r="E19">
        <f>SIN(F2*PI()/180)*E2/(2*PI()*10000)</f>
        <v>-8.5147894554163989E-8</v>
      </c>
    </row>
    <row r="20" spans="1:14" x14ac:dyDescent="0.3">
      <c r="E20">
        <f>SIN(F3*PI()/180)*E3/(2*PI()*10000)</f>
        <v>-2.7527763802045507E-9</v>
      </c>
    </row>
    <row r="21" spans="1:14" x14ac:dyDescent="0.3">
      <c r="E21">
        <f>SIN(F4*PI()/180)*E4/(2*PI()*10000)</f>
        <v>1.6783026585273543E-7</v>
      </c>
      <c r="I21" t="s">
        <v>22</v>
      </c>
    </row>
    <row r="22" spans="1:14" x14ac:dyDescent="0.3">
      <c r="E22">
        <f>SIN(F5*PI()/180)*E5/(2*PI()*10000)</f>
        <v>3.170550407827549E-6</v>
      </c>
    </row>
    <row r="23" spans="1:14" x14ac:dyDescent="0.3">
      <c r="E23">
        <f>SIN(F6*PI()/180)*E6/(2*PI()*10000)</f>
        <v>3.3112496595757647E-6</v>
      </c>
    </row>
    <row r="24" spans="1:14" x14ac:dyDescent="0.3">
      <c r="E24">
        <f>SIN(F7*PI()/180)*E7/(2*PI()*10000)</f>
        <v>4.3696542461532954E-3</v>
      </c>
    </row>
    <row r="25" spans="1:14" x14ac:dyDescent="0.3">
      <c r="E25">
        <f>SIN(F8*PI()/180)*E8/(2*PI()*10000)</f>
        <v>0.39462252517825985</v>
      </c>
    </row>
    <row r="26" spans="1:14" x14ac:dyDescent="0.3">
      <c r="E26">
        <f>SIN(F9*PI()/180)*E9/(2*PI()*10000)</f>
        <v>6.4751983224109337E-6</v>
      </c>
    </row>
    <row r="27" spans="1:14" x14ac:dyDescent="0.3">
      <c r="E27">
        <f>SIN(F10*PI()/180)*E10/(2*PI()*10000)</f>
        <v>2.8333218682907827E-4</v>
      </c>
    </row>
    <row r="28" spans="1:14" x14ac:dyDescent="0.3">
      <c r="E28">
        <f>SIN(F11*PI()/180)*E11/(2*PI()*10000)</f>
        <v>1.0232899099076242E-3</v>
      </c>
    </row>
    <row r="29" spans="1:14" x14ac:dyDescent="0.3">
      <c r="E29">
        <f>1/(SIN(F12*PI()/180)*E12*(2*PI()*10000))</f>
        <v>-9.6996064056315724E-7</v>
      </c>
    </row>
    <row r="30" spans="1:14" x14ac:dyDescent="0.3">
      <c r="E30">
        <f>1/(SIN(F13*PI()/180)*E13*(2*PI()*10000))</f>
        <v>-1.7697422352201789E-5</v>
      </c>
    </row>
    <row r="31" spans="1:14" x14ac:dyDescent="0.3">
      <c r="E31" t="e">
        <f>1/(SIN(F14*PI()/180)*E14*(2*PI()*10000))</f>
        <v>#DIV/0!</v>
      </c>
    </row>
    <row r="32" spans="1:14" x14ac:dyDescent="0.3">
      <c r="E32">
        <f>1/(SIN(F15*PI()/180)*E15*(2*PI()*10000))</f>
        <v>-9.7346179483309073E-9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Mattingly</dc:creator>
  <cp:lastModifiedBy>Eli Mattingly</cp:lastModifiedBy>
  <dcterms:created xsi:type="dcterms:W3CDTF">2021-12-28T15:03:12Z</dcterms:created>
  <dcterms:modified xsi:type="dcterms:W3CDTF">2022-01-09T02:19:50Z</dcterms:modified>
</cp:coreProperties>
</file>