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Admin\OneDrive\Documents\Data Portfolio Projects\Excel Projects\"/>
    </mc:Choice>
  </mc:AlternateContent>
  <xr:revisionPtr revIDLastSave="0" documentId="13_ncr:1_{97D0AF41-73CB-46AF-B621-71F2CEEB475B}" xr6:coauthVersionLast="47" xr6:coauthVersionMax="47" xr10:uidLastSave="{00000000-0000-0000-0000-000000000000}"/>
  <bookViews>
    <workbookView xWindow="-103" yWindow="-103" windowWidth="22149" windowHeight="12549" activeTab="3" xr2:uid="{2F43B59A-29CA-466A-9B36-E961AA051D99}"/>
  </bookViews>
  <sheets>
    <sheet name="Source_data" sheetId="1" r:id="rId1"/>
    <sheet name="Pivot Tables" sheetId="7" r:id="rId2"/>
    <sheet name="Dashboard_Wireframe" sheetId="3" r:id="rId3"/>
    <sheet name="Dashboard Final" sheetId="6" r:id="rId4"/>
  </sheets>
  <definedNames>
    <definedName name="Slicer_Category">#N/A</definedName>
    <definedName name="Slicer_Category2">#N/A</definedName>
    <definedName name="Slicer_Category3">#N/A</definedName>
    <definedName name="Slicer_Segment">#N/A</definedName>
    <definedName name="Slicer_Segment1">#N/A</definedName>
    <definedName name="Slicer_Segment2">#N/A</definedName>
    <definedName name="Slicer_Ship_Mode">#N/A</definedName>
  </definedNames>
  <calcPr calcId="191029"/>
  <pivotCaches>
    <pivotCache cacheId="3"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1" i="7" l="1"/>
  <c r="W17" i="6"/>
  <c r="X17" i="6"/>
  <c r="W18" i="6"/>
  <c r="X18" i="6"/>
  <c r="W19" i="6"/>
  <c r="X19" i="6"/>
  <c r="Y19" i="6" s="1"/>
  <c r="W20" i="6"/>
  <c r="X20" i="6"/>
  <c r="Y20" i="6" s="1"/>
  <c r="W21" i="6"/>
  <c r="X21" i="6"/>
  <c r="Y21" i="6" s="1"/>
  <c r="W22" i="6"/>
  <c r="X22" i="6"/>
  <c r="W23" i="6"/>
  <c r="X23" i="6"/>
  <c r="Y23" i="6" s="1"/>
  <c r="W24" i="6"/>
  <c r="X24" i="6"/>
  <c r="Y24" i="6" s="1"/>
  <c r="W25" i="6"/>
  <c r="X25" i="6"/>
  <c r="Y25" i="6" s="1"/>
  <c r="W26" i="6"/>
  <c r="X26" i="6"/>
  <c r="V18" i="6"/>
  <c r="V19" i="6"/>
  <c r="V20" i="6"/>
  <c r="V21" i="6"/>
  <c r="V22" i="6"/>
  <c r="V23" i="6"/>
  <c r="V24" i="6"/>
  <c r="V25" i="6"/>
  <c r="V26" i="6"/>
  <c r="V17" i="6"/>
  <c r="K17" i="6"/>
  <c r="L17" i="6"/>
  <c r="K18" i="6"/>
  <c r="L18" i="6"/>
  <c r="K19" i="6"/>
  <c r="L19" i="6"/>
  <c r="K20" i="6"/>
  <c r="L20" i="6"/>
  <c r="K21" i="6"/>
  <c r="L21" i="6"/>
  <c r="K22" i="6"/>
  <c r="L22" i="6"/>
  <c r="K23" i="6"/>
  <c r="L23" i="6"/>
  <c r="K24" i="6"/>
  <c r="L24" i="6"/>
  <c r="K25" i="6"/>
  <c r="L25" i="6"/>
  <c r="K26" i="6"/>
  <c r="L26" i="6"/>
  <c r="J18" i="6"/>
  <c r="J19" i="6"/>
  <c r="J20" i="6"/>
  <c r="J21" i="6"/>
  <c r="J22" i="6"/>
  <c r="J23" i="6"/>
  <c r="J24" i="6"/>
  <c r="J25" i="6"/>
  <c r="J26" i="6"/>
  <c r="J17" i="6"/>
  <c r="E17" i="6"/>
  <c r="F17" i="6"/>
  <c r="E18" i="6"/>
  <c r="F18" i="6"/>
  <c r="E19" i="6"/>
  <c r="F19" i="6"/>
  <c r="E20" i="6"/>
  <c r="F20" i="6"/>
  <c r="E21" i="6"/>
  <c r="F21" i="6"/>
  <c r="E22" i="6"/>
  <c r="F22" i="6"/>
  <c r="E23" i="6"/>
  <c r="F23" i="6"/>
  <c r="E24" i="6"/>
  <c r="F24" i="6"/>
  <c r="E25" i="6"/>
  <c r="F25" i="6"/>
  <c r="E26" i="6"/>
  <c r="F26" i="6"/>
  <c r="D18" i="6"/>
  <c r="D19" i="6"/>
  <c r="D20" i="6"/>
  <c r="D21" i="6"/>
  <c r="D22" i="6"/>
  <c r="D23" i="6"/>
  <c r="D24" i="6"/>
  <c r="D25" i="6"/>
  <c r="D26" i="6"/>
  <c r="D17" i="6"/>
  <c r="Q17" i="6"/>
  <c r="R17" i="6"/>
  <c r="Q18" i="6"/>
  <c r="R18" i="6"/>
  <c r="Q19" i="6"/>
  <c r="R19" i="6"/>
  <c r="Q20" i="6"/>
  <c r="R20" i="6"/>
  <c r="Q21" i="6"/>
  <c r="R21" i="6"/>
  <c r="Q22" i="6"/>
  <c r="R22" i="6"/>
  <c r="Q23" i="6"/>
  <c r="R23" i="6"/>
  <c r="Q24" i="6"/>
  <c r="R24" i="6"/>
  <c r="Q25" i="6"/>
  <c r="R25" i="6"/>
  <c r="Q26" i="6"/>
  <c r="R26" i="6"/>
  <c r="P18" i="6"/>
  <c r="P19" i="6"/>
  <c r="P20" i="6"/>
  <c r="P21" i="6"/>
  <c r="P22" i="6"/>
  <c r="P23" i="6"/>
  <c r="P24" i="6"/>
  <c r="P25" i="6"/>
  <c r="P26" i="6"/>
  <c r="P17" i="6"/>
  <c r="F81" i="7"/>
  <c r="F82" i="7"/>
  <c r="F83" i="7"/>
  <c r="F84" i="7"/>
  <c r="F85" i="7"/>
  <c r="F86" i="7"/>
  <c r="F87" i="7"/>
  <c r="F88" i="7"/>
  <c r="F89" i="7"/>
  <c r="F90" i="7"/>
  <c r="F91" i="7"/>
  <c r="F92" i="7"/>
  <c r="F93" i="7"/>
  <c r="E82" i="7"/>
  <c r="E83" i="7"/>
  <c r="E84" i="7"/>
  <c r="E85" i="7"/>
  <c r="E86" i="7"/>
  <c r="E87" i="7"/>
  <c r="E88" i="7"/>
  <c r="E89" i="7"/>
  <c r="E90" i="7"/>
  <c r="E91" i="7"/>
  <c r="E92" i="7"/>
  <c r="E93" i="7"/>
  <c r="G61" i="7"/>
  <c r="H61" i="7"/>
  <c r="I61" i="7" s="1"/>
  <c r="G62" i="7"/>
  <c r="H62" i="7"/>
  <c r="I62" i="7" s="1"/>
  <c r="G63" i="7"/>
  <c r="H63" i="7"/>
  <c r="I63" i="7" s="1"/>
  <c r="G64" i="7"/>
  <c r="H64" i="7"/>
  <c r="I64" i="7" s="1"/>
  <c r="G65" i="7"/>
  <c r="H65" i="7"/>
  <c r="I65" i="7" s="1"/>
  <c r="G66" i="7"/>
  <c r="H66" i="7"/>
  <c r="I66" i="7" s="1"/>
  <c r="G67" i="7"/>
  <c r="H67" i="7"/>
  <c r="I67" i="7" s="1"/>
  <c r="G68" i="7"/>
  <c r="H68" i="7"/>
  <c r="I68" i="7" s="1"/>
  <c r="G69" i="7"/>
  <c r="H69" i="7"/>
  <c r="I69" i="7" s="1"/>
  <c r="G70" i="7"/>
  <c r="H70" i="7"/>
  <c r="I70" i="7" s="1"/>
  <c r="G71" i="7"/>
  <c r="H71" i="7"/>
  <c r="I71" i="7" s="1"/>
  <c r="G72" i="7"/>
  <c r="H72" i="7"/>
  <c r="I72" i="7" s="1"/>
  <c r="G73" i="7"/>
  <c r="H73" i="7"/>
  <c r="I73" i="7" s="1"/>
  <c r="G74" i="7"/>
  <c r="H74" i="7"/>
  <c r="I74" i="7" s="1"/>
  <c r="G75" i="7"/>
  <c r="H75" i="7"/>
  <c r="I75" i="7" s="1"/>
  <c r="G76" i="7"/>
  <c r="H76" i="7"/>
  <c r="I76" i="7" s="1"/>
  <c r="F65" i="7"/>
  <c r="F69" i="7"/>
  <c r="F73" i="7"/>
  <c r="F61" i="7"/>
  <c r="F6" i="7"/>
  <c r="E6" i="7"/>
  <c r="Y18" i="6" l="1"/>
  <c r="Y26" i="6"/>
  <c r="Y22" i="6"/>
  <c r="G26" i="6"/>
  <c r="G22" i="6"/>
  <c r="Y17" i="6"/>
  <c r="G24" i="6"/>
  <c r="G17" i="6"/>
  <c r="G23" i="6"/>
  <c r="G19" i="6"/>
  <c r="G25" i="6"/>
  <c r="G21" i="6"/>
  <c r="G20" i="6"/>
  <c r="G18" i="6"/>
  <c r="L27" i="6"/>
  <c r="E27" i="6"/>
  <c r="X27" i="6"/>
  <c r="W27" i="6"/>
  <c r="R27" i="6"/>
  <c r="Q27" i="6"/>
  <c r="F27" i="6"/>
  <c r="K27" i="6"/>
  <c r="M25" i="6"/>
  <c r="M23" i="6"/>
  <c r="M21" i="6"/>
  <c r="M19" i="6"/>
  <c r="M17" i="6"/>
  <c r="M26" i="6"/>
  <c r="M24" i="6"/>
  <c r="M22" i="6"/>
  <c r="M20" i="6"/>
  <c r="M18" i="6"/>
  <c r="S26" i="6"/>
  <c r="S24" i="6"/>
  <c r="S22" i="6"/>
  <c r="S20" i="6"/>
  <c r="S18" i="6"/>
  <c r="S25" i="6"/>
  <c r="S23" i="6"/>
  <c r="S21" i="6"/>
  <c r="S19" i="6"/>
  <c r="S17" i="6"/>
  <c r="Y27" i="6" l="1"/>
  <c r="M27" i="6"/>
  <c r="G27" i="6"/>
  <c r="S27" i="6"/>
</calcChain>
</file>

<file path=xl/sharedStrings.xml><?xml version="1.0" encoding="utf-8"?>
<sst xmlns="http://schemas.openxmlformats.org/spreadsheetml/2006/main" count="130153" uniqueCount="10988">
  <si>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</si>
  <si>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</si>
  <si>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</si>
  <si>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</si>
  <si>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</si>
  <si>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</si>
  <si>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</si>
  <si>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</si>
  <si>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</si>
  <si>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</si>
  <si>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</si>
  <si>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</si>
  <si>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</si>
  <si>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</si>
  <si>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</si>
  <si>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</si>
  <si>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</si>
  <si>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</si>
  <si>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</si>
  <si>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</si>
  <si>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</si>
  <si>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</si>
  <si>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</si>
  <si>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</si>
  <si>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</si>
  <si>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</si>
  <si>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</si>
  <si>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</si>
  <si>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</si>
  <si>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</si>
  <si>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</si>
  <si>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</si>
  <si>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</si>
  <si>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</si>
  <si>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</si>
  <si>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</si>
  <si>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</si>
  <si>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</si>
  <si>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</si>
  <si>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</si>
  <si>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</si>
  <si>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</si>
  <si>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</si>
  <si>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</si>
  <si>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</si>
  <si>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</si>
  <si>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</si>
  <si>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</si>
  <si>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</si>
  <si>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</si>
  <si>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</si>
  <si>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</si>
  <si>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</si>
  <si>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</si>
  <si>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</si>
  <si>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</si>
  <si>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</si>
  <si>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</si>
  <si>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</si>
  <si>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</si>
  <si>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</si>
  <si>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</si>
  <si>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</si>
  <si>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</si>
  <si>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</si>
  <si>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</si>
  <si>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</si>
  <si>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</si>
  <si>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</si>
  <si>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</si>
  <si>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</si>
  <si>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</si>
  <si>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</si>
  <si>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</si>
  <si>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</si>
  <si>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</si>
  <si>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</si>
  <si>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</si>
  <si>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</si>
  <si>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</si>
  <si>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</si>
  <si>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</si>
  <si>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</si>
  <si>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</si>
  <si>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</si>
  <si>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</si>
  <si>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</si>
  <si>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</si>
  <si>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</si>
  <si>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</si>
  <si>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</si>
  <si>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</si>
  <si>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</si>
  <si>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</si>
  <si>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</si>
  <si>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</si>
  <si>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</si>
  <si>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</si>
  <si>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</si>
  <si>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</si>
  <si>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</si>
  <si>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</si>
  <si>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</si>
  <si>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</si>
  <si>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</si>
  <si>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</si>
  <si>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</si>
  <si>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</si>
  <si>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</si>
  <si>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</si>
  <si>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</si>
  <si>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</si>
  <si>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</si>
  <si>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</si>
  <si>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</si>
  <si>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</si>
  <si>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</si>
  <si>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</si>
  <si>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</si>
  <si>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</si>
  <si>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</si>
  <si>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</si>
  <si>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</si>
  <si>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</si>
  <si>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</si>
  <si>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</si>
  <si>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</si>
  <si>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</si>
  <si>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</si>
  <si>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</si>
  <si>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</si>
  <si>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</si>
  <si>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</si>
  <si>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</si>
  <si>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</si>
  <si>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</si>
  <si>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</si>
  <si>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</si>
  <si>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</si>
  <si>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</si>
  <si>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</si>
  <si>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</si>
  <si>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</si>
  <si>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</si>
  <si>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</si>
  <si>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</si>
  <si>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</si>
  <si>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</si>
  <si>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</si>
  <si>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</si>
  <si>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</si>
  <si>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</si>
  <si>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</si>
  <si>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</si>
  <si>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</si>
  <si>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</si>
  <si>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</si>
  <si>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</si>
  <si>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</si>
  <si>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</si>
  <si>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</si>
  <si>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</si>
  <si>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</si>
  <si>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</si>
  <si>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</si>
  <si>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</si>
  <si>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</si>
  <si>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</si>
  <si>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</si>
  <si>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</si>
  <si>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</si>
  <si>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</si>
  <si>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</si>
  <si>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</si>
  <si>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</si>
  <si>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</si>
  <si>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</si>
  <si>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</si>
  <si>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</si>
  <si>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</si>
  <si>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</si>
  <si>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</si>
  <si>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</si>
  <si>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</si>
  <si>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</si>
  <si>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</si>
  <si>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</si>
  <si>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</si>
  <si>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</si>
  <si>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</si>
  <si>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</si>
  <si>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</si>
  <si>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</si>
  <si>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</si>
  <si>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</si>
  <si>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</si>
  <si>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</si>
  <si>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</si>
  <si>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</si>
  <si>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</si>
  <si>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</si>
  <si>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</si>
  <si>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</si>
  <si>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</si>
  <si>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</si>
  <si>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</si>
  <si>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</si>
  <si>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</si>
  <si>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</si>
  <si>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</si>
  <si>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</si>
  <si>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</si>
  <si>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</si>
  <si>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</si>
  <si>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</si>
  <si>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</si>
  <si>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</si>
  <si>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</si>
  <si>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</si>
  <si>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</si>
  <si>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</si>
  <si>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</si>
  <si>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</si>
  <si>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</si>
  <si>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</si>
  <si>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</si>
  <si>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</si>
  <si>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</si>
  <si>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</si>
  <si>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</si>
  <si>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</si>
  <si>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</si>
  <si>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</si>
  <si>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</si>
  <si>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</si>
  <si>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</si>
  <si>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</si>
  <si>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</si>
  <si>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</si>
  <si>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</si>
  <si>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</si>
  <si>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</si>
  <si>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</si>
  <si>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</si>
  <si>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</si>
  <si>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</si>
  <si>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</si>
  <si>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</si>
  <si>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</si>
  <si>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</si>
  <si>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</si>
  <si>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</si>
  <si>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</si>
  <si>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</si>
  <si>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</si>
  <si>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</si>
  <si>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</si>
  <si>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</si>
  <si>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</si>
  <si>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</si>
  <si>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</si>
  <si>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</si>
  <si>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</si>
  <si>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</si>
  <si>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</si>
  <si>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</si>
  <si>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</si>
  <si>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</si>
  <si>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</si>
  <si>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</si>
  <si>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</si>
  <si>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</si>
  <si>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</si>
  <si>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</si>
  <si>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</si>
  <si>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</si>
  <si>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</si>
  <si>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</si>
  <si>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</si>
  <si>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</si>
  <si>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</si>
  <si>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</si>
  <si>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</si>
  <si>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</si>
  <si>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</si>
  <si>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</si>
  <si>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</si>
  <si>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</si>
  <si>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</si>
  <si>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</si>
  <si>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</si>
  <si>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</si>
  <si>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</si>
  <si>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</si>
  <si>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</si>
  <si>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</si>
  <si>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</si>
  <si>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</si>
  <si>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</si>
  <si>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</si>
  <si>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</si>
  <si>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</si>
  <si>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</si>
  <si>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</si>
  <si>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</si>
  <si>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</si>
  <si>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</si>
  <si>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</si>
  <si>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</si>
  <si>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</si>
  <si>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</si>
  <si>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</si>
  <si>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</si>
  <si>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</si>
  <si>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</si>
  <si>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</si>
  <si>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</si>
  <si>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</si>
  <si>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</si>
  <si>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</si>
  <si>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</si>
  <si>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</si>
  <si>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</si>
  <si>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</si>
  <si>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</si>
  <si>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</si>
  <si>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</si>
  <si>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</si>
  <si>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</si>
  <si>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</si>
  <si>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</si>
  <si>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</si>
  <si>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</si>
  <si>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</si>
  <si>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</si>
  <si>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</si>
  <si>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</si>
  <si>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</si>
  <si>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</si>
  <si>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</si>
  <si>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</si>
  <si>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</si>
  <si>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</si>
  <si>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</si>
  <si>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</si>
  <si>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</si>
  <si>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</si>
  <si>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</si>
  <si>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</si>
  <si>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</si>
  <si>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</si>
  <si>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</si>
  <si>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</si>
  <si>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</si>
  <si>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</si>
  <si>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</si>
  <si>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</si>
  <si>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</si>
  <si>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</si>
  <si>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</si>
  <si>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</si>
  <si>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</si>
  <si>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</si>
  <si>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</si>
  <si>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</si>
  <si>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</si>
  <si>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</si>
  <si>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</si>
  <si>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</si>
  <si>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</si>
  <si>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</si>
  <si>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</si>
  <si>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</si>
  <si>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</si>
  <si>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</si>
  <si>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</si>
  <si>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</si>
  <si>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</si>
  <si>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</si>
  <si>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</si>
  <si>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</si>
  <si>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</si>
  <si>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</si>
  <si>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</si>
  <si>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</si>
  <si>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</si>
  <si>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</si>
  <si>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</si>
  <si>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</si>
  <si>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</si>
  <si>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</si>
  <si>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</si>
  <si>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</si>
  <si>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</si>
  <si>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</si>
  <si>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</si>
  <si>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</si>
  <si>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</si>
  <si>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</si>
  <si>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</si>
  <si>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</si>
  <si>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</si>
  <si>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</si>
  <si>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</si>
  <si>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</si>
  <si>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</si>
  <si>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</si>
  <si>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</si>
  <si>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</si>
  <si>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</si>
  <si>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</si>
  <si>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</si>
  <si>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</si>
  <si>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</si>
  <si>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</si>
  <si>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</si>
  <si>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</si>
  <si>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</si>
  <si>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</si>
  <si>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</si>
  <si>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</si>
  <si>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</si>
  <si>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</si>
  <si>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</si>
  <si>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</si>
  <si>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</si>
  <si>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</si>
  <si>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</si>
  <si>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</si>
  <si>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</si>
  <si>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</si>
  <si>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</si>
  <si>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</si>
  <si>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</si>
  <si>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</si>
  <si>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</si>
  <si>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</si>
  <si>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</si>
  <si>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</si>
  <si>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</si>
  <si>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</si>
  <si>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</si>
  <si>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</si>
  <si>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</si>
  <si>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</si>
  <si>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</si>
  <si>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</si>
  <si>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</si>
  <si>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</si>
  <si>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</si>
  <si>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</si>
  <si>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</si>
  <si>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</si>
  <si>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</si>
  <si>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</si>
  <si>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</si>
  <si>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</si>
  <si>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</si>
  <si>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</si>
  <si>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</si>
  <si>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</si>
  <si>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</si>
  <si>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</si>
  <si>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</si>
  <si>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</si>
  <si>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</si>
  <si>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</si>
  <si>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</si>
  <si>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</si>
  <si>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</si>
  <si>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</si>
  <si>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</si>
  <si>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</si>
  <si>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</si>
  <si>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</si>
  <si>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</si>
  <si>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</si>
  <si>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</si>
  <si>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</si>
  <si>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</si>
  <si>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</si>
  <si>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</si>
  <si>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</si>
  <si>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</si>
  <si>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</si>
  <si>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</si>
  <si>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</si>
  <si>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</si>
  <si>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</si>
  <si>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</si>
  <si>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</si>
  <si>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</si>
  <si>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</si>
  <si>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</si>
  <si>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</si>
  <si>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</si>
  <si>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</si>
  <si>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</si>
  <si>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</si>
  <si>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</si>
  <si>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</si>
  <si>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</si>
  <si>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</si>
  <si>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</si>
  <si>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</si>
  <si>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</si>
  <si>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</si>
  <si>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</si>
  <si>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</si>
  <si>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</si>
  <si>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</si>
  <si>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</si>
  <si>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</si>
  <si>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</si>
  <si>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</si>
  <si>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</si>
  <si>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</si>
  <si>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</si>
  <si>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</si>
  <si>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</si>
  <si>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</si>
  <si>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</si>
  <si>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</si>
  <si>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</si>
  <si>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</si>
  <si>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</si>
  <si>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</si>
  <si>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</si>
  <si>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</si>
  <si>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</si>
  <si>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</si>
  <si>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</si>
  <si>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</si>
  <si>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</si>
  <si>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</si>
  <si>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</si>
  <si>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</si>
  <si>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</si>
  <si>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</si>
  <si>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</si>
  <si>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</si>
  <si>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</si>
  <si>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</si>
  <si>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</si>
  <si>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</si>
  <si>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</si>
  <si>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</si>
  <si>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</si>
  <si>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</si>
  <si>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</si>
  <si>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</si>
  <si>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</si>
  <si>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</si>
  <si>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</si>
  <si>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</si>
  <si>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</si>
  <si>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</si>
  <si>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</si>
  <si>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</si>
  <si>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</si>
  <si>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</si>
  <si>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</si>
  <si>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</si>
  <si>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</si>
  <si>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</si>
  <si>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</si>
  <si>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</si>
  <si>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</si>
  <si>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</si>
  <si>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</si>
  <si>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</si>
  <si>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</si>
  <si>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</si>
  <si>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</si>
  <si>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</si>
  <si>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</si>
  <si>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</si>
  <si>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</si>
  <si>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</si>
  <si>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</si>
  <si>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</si>
  <si>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</si>
  <si>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</si>
  <si>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</si>
  <si>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</si>
  <si>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</si>
  <si>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</si>
  <si>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</si>
  <si>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</si>
  <si>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</si>
  <si>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</si>
  <si>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</si>
  <si>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</si>
  <si>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</si>
  <si>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</si>
  <si>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</si>
  <si>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</si>
  <si>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</si>
  <si>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</si>
  <si>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</si>
  <si>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</si>
  <si>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</si>
  <si>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</si>
  <si>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</si>
  <si>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</si>
  <si>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</si>
  <si>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</si>
  <si>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</si>
  <si>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</si>
  <si>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</si>
  <si>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</si>
  <si>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</si>
  <si>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</si>
  <si>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</si>
  <si>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</si>
  <si>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</si>
  <si>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</si>
  <si>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</si>
  <si>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</si>
  <si>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</si>
  <si>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</si>
  <si>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</si>
  <si>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</si>
  <si>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</si>
  <si>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</si>
  <si>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</si>
  <si>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</si>
  <si>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</si>
  <si>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</si>
  <si>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</si>
  <si>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</si>
  <si>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</si>
  <si>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</si>
  <si>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</si>
  <si>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</si>
  <si>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</si>
  <si>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</si>
  <si>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</si>
  <si>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</si>
  <si>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</si>
  <si>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</si>
  <si>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</si>
  <si>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</si>
  <si>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</si>
  <si>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</si>
  <si>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</si>
  <si>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</si>
  <si>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</si>
  <si>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</si>
  <si>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</si>
  <si>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</si>
  <si>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</si>
  <si>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</si>
  <si>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</si>
  <si>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</si>
  <si>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</si>
  <si>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</si>
  <si>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</si>
  <si>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</si>
  <si>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</si>
  <si>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</si>
  <si>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</si>
  <si>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</si>
  <si>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</si>
  <si>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</si>
  <si>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</si>
  <si>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</si>
  <si>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</si>
  <si>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</si>
  <si>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</si>
  <si>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</si>
  <si>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</si>
  <si>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</si>
  <si>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</si>
  <si>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</si>
  <si>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</si>
  <si>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</si>
  <si>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</si>
  <si>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</si>
  <si>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</si>
  <si>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</si>
  <si>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</si>
  <si>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</si>
  <si>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</si>
  <si>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</si>
  <si>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</si>
  <si>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</si>
  <si>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</si>
  <si>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</si>
  <si>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</si>
  <si>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</si>
  <si>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</si>
  <si>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</si>
  <si>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</si>
  <si>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</si>
  <si>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</si>
  <si>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</si>
  <si>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</si>
  <si>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</si>
  <si>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</si>
  <si>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</si>
  <si>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</si>
  <si>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</si>
  <si>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</si>
  <si>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</si>
  <si>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</si>
  <si>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</si>
  <si>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</si>
  <si>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</si>
  <si>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</si>
  <si>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</si>
  <si>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</si>
  <si>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</si>
  <si>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</si>
  <si>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</si>
  <si>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</si>
  <si>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</si>
  <si>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</si>
  <si>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</si>
  <si>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</si>
  <si>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</si>
  <si>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</si>
  <si>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</si>
  <si>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</si>
  <si>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</si>
  <si>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</si>
  <si>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</si>
  <si>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</si>
  <si>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</si>
  <si>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</si>
  <si>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</si>
  <si>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</si>
  <si>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</si>
  <si>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</si>
  <si>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</si>
  <si>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</si>
  <si>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</si>
  <si>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</si>
  <si>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</si>
  <si>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</si>
  <si>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</si>
  <si>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</si>
  <si>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</si>
  <si>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</si>
  <si>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</si>
  <si>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</si>
  <si>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</si>
  <si>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</si>
  <si>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</si>
  <si>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</si>
  <si>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</si>
  <si>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</si>
  <si>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</si>
  <si>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</si>
  <si>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</si>
  <si>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</si>
  <si>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</si>
  <si>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</si>
  <si>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</si>
  <si>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</si>
  <si>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</si>
  <si>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</si>
  <si>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</si>
  <si>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</si>
  <si>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</si>
  <si>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</si>
  <si>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</si>
  <si>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</si>
  <si>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</si>
  <si>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</si>
  <si>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</si>
  <si>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</si>
  <si>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</si>
  <si>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</si>
  <si>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</si>
  <si>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</si>
  <si>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</si>
  <si>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</si>
  <si>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</si>
  <si>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</si>
  <si>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</si>
  <si>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</si>
  <si>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</si>
  <si>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</si>
  <si>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</si>
  <si>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</si>
  <si>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</si>
  <si>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</si>
  <si>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</si>
  <si>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</si>
  <si>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</si>
  <si>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</si>
  <si>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</si>
  <si>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</si>
  <si>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</si>
  <si>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</si>
  <si>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</si>
  <si>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</si>
  <si>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</si>
  <si>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</si>
  <si>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</si>
  <si>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</si>
  <si>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</si>
  <si>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</si>
  <si>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</si>
  <si>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</si>
  <si>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</si>
  <si>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</si>
  <si>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</si>
  <si>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</si>
  <si>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</si>
  <si>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</si>
  <si>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</si>
  <si>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</si>
  <si>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</si>
  <si>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</si>
  <si>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</si>
  <si>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</si>
  <si>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</si>
  <si>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</si>
  <si>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</si>
  <si>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</si>
  <si>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</si>
  <si>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</si>
  <si>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</si>
  <si>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</si>
  <si>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</si>
  <si>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</si>
  <si>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</si>
  <si>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</si>
  <si>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</si>
  <si>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</si>
  <si>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</si>
  <si>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</si>
  <si>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</si>
  <si>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</si>
  <si>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</si>
  <si>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</si>
  <si>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</si>
  <si>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</si>
  <si>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</si>
  <si>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</si>
  <si>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</si>
  <si>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</si>
  <si>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</si>
  <si>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</si>
  <si>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</si>
  <si>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</si>
  <si>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</si>
  <si>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</si>
  <si>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</si>
  <si>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</si>
  <si>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</si>
  <si>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</si>
  <si>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</si>
  <si>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</si>
  <si>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</si>
  <si>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</si>
  <si>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</si>
  <si>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</si>
  <si>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</si>
  <si>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</si>
  <si>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</si>
  <si>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</si>
  <si>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</si>
  <si>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</si>
  <si>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</si>
  <si>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</si>
  <si>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</si>
  <si>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</si>
  <si>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</si>
  <si>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</si>
  <si>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</si>
  <si>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</si>
  <si>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</si>
  <si>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</si>
  <si>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</si>
  <si>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</si>
  <si>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</si>
  <si>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</si>
  <si>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</si>
  <si>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</si>
  <si>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</si>
  <si>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</si>
  <si>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</si>
  <si>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</si>
  <si>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</si>
  <si>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</si>
  <si>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</si>
  <si>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</si>
  <si>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</si>
  <si>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</si>
  <si>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</si>
  <si>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</si>
  <si>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</si>
  <si>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</si>
  <si>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</si>
  <si>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</si>
  <si>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</si>
  <si>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</si>
  <si>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</si>
  <si>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</si>
  <si>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</si>
  <si>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</si>
  <si>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</si>
  <si>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</si>
  <si>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</si>
  <si>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</si>
  <si>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</si>
  <si>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</si>
  <si>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</si>
  <si>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</si>
  <si>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</si>
  <si>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</si>
  <si>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</si>
  <si>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</si>
  <si>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</si>
  <si>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</si>
  <si>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</si>
  <si>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</si>
  <si>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</si>
  <si>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</si>
  <si>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</si>
  <si>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</si>
  <si>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</si>
  <si>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</si>
  <si>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</si>
  <si>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</si>
  <si>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</si>
  <si>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</si>
  <si>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</si>
  <si>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</si>
  <si>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</si>
  <si>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</si>
  <si>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</si>
  <si>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</si>
  <si>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</si>
  <si>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</si>
  <si>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</si>
  <si>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</si>
  <si>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</si>
  <si>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</si>
  <si>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</si>
  <si>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</si>
  <si>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</si>
  <si>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</si>
  <si>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</si>
  <si>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</si>
  <si>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</si>
  <si>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</si>
  <si>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</si>
  <si>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</si>
  <si>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</si>
  <si>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</si>
  <si>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</si>
  <si>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</si>
  <si>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</si>
  <si>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</si>
  <si>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</si>
  <si>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</si>
  <si>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</si>
  <si>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</si>
  <si>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</si>
  <si>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</si>
  <si>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</si>
  <si>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</si>
  <si>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</si>
  <si>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</si>
  <si>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</si>
  <si>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</si>
  <si>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</si>
  <si>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</si>
  <si>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</si>
  <si>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</si>
  <si>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</si>
  <si>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</si>
  <si>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</si>
  <si>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</si>
  <si>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</si>
  <si>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</si>
  <si>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</si>
  <si>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</si>
  <si>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</si>
  <si>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</si>
  <si>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</si>
  <si>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</si>
  <si>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</si>
  <si>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</si>
  <si>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</si>
  <si>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</si>
  <si>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</si>
  <si>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</si>
  <si>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</si>
  <si>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</si>
  <si>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</si>
  <si>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</si>
  <si>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</si>
  <si>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</si>
  <si>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</si>
  <si>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</si>
  <si>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</si>
  <si>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</si>
  <si>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</si>
  <si>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</si>
  <si>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</si>
  <si>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</si>
  <si>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</si>
  <si>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</si>
  <si>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</si>
  <si>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</si>
  <si>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</si>
  <si>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</si>
  <si>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</si>
  <si>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</si>
  <si>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</si>
  <si>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</si>
  <si>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</si>
  <si>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</si>
  <si>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</si>
  <si>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</si>
  <si>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</si>
  <si>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</si>
  <si>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</si>
  <si>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</si>
  <si>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</si>
  <si>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</si>
  <si>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</si>
  <si>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</si>
  <si>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</si>
  <si>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</si>
  <si>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</si>
  <si>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</si>
  <si>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</si>
  <si>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</si>
  <si>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</si>
  <si>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</si>
  <si>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</si>
  <si>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</si>
  <si>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</si>
  <si>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</si>
  <si>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</si>
  <si>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</si>
  <si>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</si>
  <si>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</si>
  <si>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</si>
  <si>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</si>
  <si>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</si>
  <si>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</si>
  <si>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</si>
  <si>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</si>
  <si>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</si>
  <si>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</si>
  <si>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</si>
  <si>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</si>
  <si>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</si>
  <si>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</si>
  <si>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</si>
  <si>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</si>
  <si>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</si>
  <si>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</si>
  <si>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</si>
  <si>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</si>
  <si>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</si>
  <si>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</si>
  <si>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</si>
  <si>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</si>
  <si>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</si>
  <si>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</si>
  <si>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</si>
  <si>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</si>
  <si>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</si>
  <si>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</si>
  <si>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</si>
  <si>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</si>
  <si>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</si>
  <si>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</si>
  <si>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</si>
  <si>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</si>
  <si>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</si>
  <si>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</si>
  <si>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</si>
  <si>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</si>
  <si>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</si>
  <si>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</si>
  <si>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</si>
  <si>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</si>
  <si>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</si>
  <si>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</si>
  <si>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</si>
  <si>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</si>
  <si>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</si>
  <si>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</si>
  <si>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</si>
  <si>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</si>
  <si>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</si>
  <si>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</si>
  <si>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</si>
  <si>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</si>
  <si>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</si>
  <si>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</si>
  <si>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</si>
  <si>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</si>
  <si>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</si>
  <si>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</si>
  <si>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</si>
  <si>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</si>
  <si>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</si>
  <si>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</si>
  <si>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</si>
  <si>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</si>
  <si>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</si>
  <si>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</si>
  <si>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</si>
  <si>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</si>
  <si>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</si>
  <si>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</si>
  <si>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</si>
  <si>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</si>
  <si>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</si>
  <si>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</si>
  <si>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</si>
  <si>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</si>
  <si>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</si>
  <si>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</si>
  <si>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</si>
  <si>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</si>
  <si>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</si>
  <si>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</si>
  <si>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</si>
  <si>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</si>
  <si>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</si>
  <si>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</si>
  <si>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</si>
  <si>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</si>
  <si>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</si>
  <si>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</si>
  <si>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</si>
  <si>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</si>
  <si>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</si>
  <si>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</si>
  <si>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</si>
  <si>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</si>
  <si>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</si>
  <si>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</si>
  <si>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</si>
  <si>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</si>
  <si>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</si>
  <si>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</si>
  <si>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</si>
  <si>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</si>
  <si>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</si>
  <si>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</si>
  <si>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</si>
  <si>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</si>
  <si>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</si>
  <si>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</si>
  <si>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</si>
  <si>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</si>
  <si>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</si>
  <si>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</si>
  <si>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</si>
  <si>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</si>
  <si>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</si>
  <si>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</si>
  <si>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</si>
  <si>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</si>
  <si>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</si>
  <si>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</si>
  <si>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</si>
  <si>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</si>
  <si>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</si>
  <si>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</si>
  <si>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</si>
  <si>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</si>
  <si>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</si>
  <si>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</si>
  <si>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</si>
  <si>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</si>
  <si>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</si>
  <si>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</si>
  <si>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</si>
  <si>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</si>
  <si>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</si>
  <si>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</si>
  <si>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</si>
  <si>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</si>
  <si>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</si>
  <si>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</si>
  <si>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</si>
  <si>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</si>
  <si>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</si>
  <si>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</si>
  <si>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</si>
  <si>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</si>
  <si>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</si>
  <si>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</si>
  <si>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</si>
  <si>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</si>
  <si>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</si>
  <si>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</si>
  <si>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</si>
  <si>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</si>
  <si>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</si>
  <si>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</si>
  <si>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</si>
  <si>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</si>
  <si>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</si>
  <si>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</si>
  <si>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</si>
  <si>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</si>
  <si>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</si>
  <si>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</si>
  <si>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</si>
  <si>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</si>
  <si>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</si>
  <si>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</si>
  <si>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</si>
  <si>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</si>
  <si>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</si>
  <si>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</si>
  <si>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</si>
  <si>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</si>
  <si>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</si>
  <si>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</si>
  <si>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</si>
  <si>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</si>
  <si>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</si>
  <si>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</si>
  <si>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</si>
  <si>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</si>
  <si>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</si>
  <si>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</si>
  <si>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</si>
  <si>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</si>
  <si>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</si>
  <si>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</si>
  <si>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</si>
  <si>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</si>
  <si>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</si>
  <si>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</si>
  <si>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</si>
  <si>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</si>
  <si>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</si>
  <si>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</si>
  <si>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</si>
  <si>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</si>
  <si>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</si>
  <si>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</si>
  <si>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</si>
  <si>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</si>
  <si>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</si>
  <si>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</si>
  <si>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</si>
  <si>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</si>
  <si>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</si>
  <si>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</si>
  <si>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</si>
  <si>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</si>
  <si>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</si>
  <si>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</si>
  <si>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</si>
  <si>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</si>
  <si>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</si>
  <si>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</si>
  <si>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</si>
  <si>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</si>
  <si>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</si>
  <si>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</si>
  <si>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</si>
  <si>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</si>
  <si>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</si>
  <si>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</si>
  <si>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</si>
  <si>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</si>
  <si>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</si>
  <si>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</si>
  <si>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</si>
  <si>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</si>
  <si>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</si>
  <si>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</si>
  <si>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</si>
  <si>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</si>
  <si>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</si>
  <si>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</si>
  <si>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</si>
  <si>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</si>
  <si>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</si>
  <si>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</si>
  <si>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</si>
  <si>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</si>
  <si>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</si>
  <si>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</si>
  <si>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</si>
  <si>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</si>
  <si>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</si>
  <si>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</si>
  <si>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</si>
  <si>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</si>
  <si>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</si>
  <si>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</si>
  <si>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</si>
  <si>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</si>
  <si>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</si>
  <si>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</si>
  <si>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</si>
  <si>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</si>
  <si>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</si>
  <si>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</si>
  <si>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</si>
  <si>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</si>
  <si>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</si>
  <si>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</si>
  <si>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</si>
  <si>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</si>
  <si>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</si>
  <si>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</si>
  <si>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</si>
  <si>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</si>
  <si>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</si>
  <si>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</si>
  <si>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</si>
  <si>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</si>
  <si>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</si>
  <si>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</si>
  <si>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</si>
  <si>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</si>
  <si>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</si>
  <si>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</si>
  <si>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</si>
  <si>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</si>
  <si>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</si>
  <si>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</si>
  <si>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</si>
  <si>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</si>
  <si>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</si>
  <si>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</si>
  <si>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</si>
  <si>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</si>
  <si>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</si>
  <si>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</si>
  <si>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</si>
  <si>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</si>
  <si>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</si>
  <si>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</si>
  <si>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</si>
  <si>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</si>
  <si>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</si>
  <si>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</si>
  <si>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</si>
  <si>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</si>
  <si>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</si>
  <si>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</si>
  <si>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</si>
  <si>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</si>
  <si>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</si>
  <si>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</si>
  <si>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</si>
  <si>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</si>
  <si>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</si>
  <si>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</si>
  <si>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</si>
  <si>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</si>
  <si>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</si>
  <si>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</si>
  <si>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</si>
  <si>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</si>
  <si>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</si>
  <si>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</si>
  <si>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</si>
  <si>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</si>
  <si>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</si>
  <si>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</si>
  <si>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</si>
  <si>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</si>
  <si>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</si>
  <si>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</si>
  <si>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</si>
  <si>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</si>
  <si>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</si>
  <si>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</si>
  <si>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</si>
  <si>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</si>
  <si>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</si>
  <si>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</si>
  <si>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</si>
  <si>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</si>
  <si>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</si>
  <si>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</si>
  <si>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</si>
  <si>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</si>
  <si>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</si>
  <si>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</si>
  <si>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</si>
  <si>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</si>
  <si>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</si>
  <si>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</si>
  <si>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</si>
  <si>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</si>
  <si>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</si>
  <si>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</si>
  <si>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</si>
  <si>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</si>
  <si>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</si>
  <si>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</si>
  <si>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</si>
  <si>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</si>
  <si>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</si>
  <si>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</si>
  <si>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</si>
  <si>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</si>
  <si>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</si>
  <si>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</si>
  <si>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</si>
  <si>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</si>
  <si>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</si>
  <si>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</si>
  <si>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</si>
  <si>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</si>
  <si>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</si>
  <si>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</si>
  <si>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</si>
  <si>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</si>
  <si>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</si>
  <si>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</si>
  <si>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</si>
  <si>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</si>
  <si>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</si>
  <si>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</si>
  <si>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</si>
  <si>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</si>
  <si>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</si>
  <si>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</si>
  <si>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</si>
  <si>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</si>
  <si>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</si>
  <si>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</si>
  <si>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</si>
  <si>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</si>
  <si>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</si>
  <si>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</si>
  <si>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</si>
  <si>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</si>
  <si>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</si>
  <si>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</si>
  <si>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</si>
  <si>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</si>
  <si>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</si>
  <si>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</si>
  <si>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</si>
  <si>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</si>
  <si>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</si>
  <si>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</si>
  <si>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</si>
  <si>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</si>
  <si>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</si>
  <si>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</si>
  <si>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</si>
  <si>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</si>
  <si>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</si>
  <si>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</si>
  <si>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</si>
  <si>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</si>
  <si>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</si>
  <si>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</si>
  <si>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</si>
  <si>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</si>
  <si>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</si>
  <si>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</si>
  <si>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</si>
  <si>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</si>
  <si>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</si>
  <si>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</si>
  <si>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</si>
  <si>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</si>
  <si>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</si>
  <si>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</si>
  <si>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</si>
  <si>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</si>
  <si>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</si>
  <si>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</si>
  <si>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</si>
  <si>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</si>
  <si>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</si>
  <si>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</si>
  <si>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</si>
  <si>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</si>
  <si>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</si>
  <si>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</si>
  <si>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</si>
  <si>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</si>
  <si>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</si>
  <si>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</si>
  <si>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</si>
  <si>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</si>
  <si>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</si>
  <si>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</si>
  <si>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</si>
  <si>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</si>
  <si>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</si>
  <si>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</si>
  <si>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</si>
  <si>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</si>
  <si>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</si>
  <si>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</si>
  <si>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</si>
  <si>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</si>
  <si>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</si>
  <si>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</si>
  <si>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</si>
  <si>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</si>
  <si>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</si>
  <si>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</si>
  <si>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</si>
  <si>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</si>
  <si>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</si>
  <si>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</si>
  <si>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</si>
  <si>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</si>
  <si>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</si>
  <si>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</si>
  <si>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</si>
  <si>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</si>
  <si>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</si>
  <si>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</si>
  <si>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</si>
  <si>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</si>
  <si>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</si>
  <si>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</si>
  <si>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</si>
  <si>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</si>
  <si>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</si>
  <si>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</si>
  <si>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</si>
  <si>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</si>
  <si>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</si>
  <si>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</si>
  <si>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</si>
  <si>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</si>
  <si>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</si>
  <si>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</si>
  <si>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</si>
  <si>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</si>
  <si>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</si>
  <si>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</si>
  <si>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</si>
  <si>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</si>
  <si>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</si>
  <si>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</si>
  <si>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</si>
  <si>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</si>
  <si>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</si>
  <si>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</si>
  <si>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</si>
  <si>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</si>
  <si>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</si>
  <si>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</si>
  <si>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</si>
  <si>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</si>
  <si>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</si>
  <si>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</si>
  <si>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</si>
  <si>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</si>
  <si>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</si>
  <si>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</si>
  <si>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</si>
  <si>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</si>
  <si>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</si>
  <si>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</si>
  <si>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</si>
  <si>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</si>
  <si>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</si>
  <si>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</si>
  <si>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</si>
  <si>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</si>
  <si>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</si>
  <si>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</si>
  <si>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</si>
  <si>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</si>
  <si>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</si>
  <si>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</si>
  <si>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</si>
  <si>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</si>
  <si>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</si>
  <si>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</si>
  <si>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</si>
  <si>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</si>
  <si>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</si>
  <si>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</si>
  <si>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</si>
  <si>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</si>
  <si>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</si>
  <si>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</si>
  <si>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</si>
  <si>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</si>
  <si>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</si>
  <si>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</si>
  <si>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</si>
  <si>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</si>
  <si>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</si>
  <si>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</si>
  <si>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</si>
  <si>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</si>
  <si>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</si>
  <si>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</si>
  <si>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</si>
  <si>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</si>
  <si>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</si>
  <si>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</si>
  <si>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</si>
  <si>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</si>
  <si>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</si>
  <si>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</si>
  <si>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</si>
  <si>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</si>
  <si>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</si>
  <si>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</si>
  <si>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</si>
  <si>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</si>
  <si>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</si>
  <si>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</si>
  <si>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</si>
  <si>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</si>
  <si>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</si>
  <si>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</si>
  <si>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</si>
  <si>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</si>
  <si>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</si>
  <si>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</si>
  <si>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</si>
  <si>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</si>
  <si>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</si>
  <si>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</si>
  <si>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</si>
  <si>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</si>
  <si>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</si>
  <si>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</si>
  <si>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</si>
  <si>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</si>
  <si>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</si>
  <si>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</si>
  <si>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</si>
  <si>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</si>
  <si>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</si>
  <si>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</si>
  <si>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</si>
  <si>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</si>
  <si>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</si>
  <si>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</si>
  <si>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</si>
  <si>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</si>
  <si>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</si>
  <si>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</si>
  <si>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</si>
  <si>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</si>
  <si>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</si>
  <si>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</si>
  <si>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</si>
  <si>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</si>
  <si>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</si>
  <si>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</si>
  <si>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</si>
  <si>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</si>
  <si>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</si>
  <si>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</si>
  <si>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</si>
  <si>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</si>
  <si>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</si>
  <si>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</si>
  <si>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</si>
  <si>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</si>
  <si>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</si>
  <si>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</si>
  <si>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</si>
  <si>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</si>
  <si>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</si>
  <si>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</si>
  <si>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</si>
  <si>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</si>
  <si>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</si>
  <si>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</si>
  <si>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</si>
  <si>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</si>
  <si>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</si>
  <si>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</si>
  <si>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</si>
  <si>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</si>
  <si>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</si>
  <si>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</si>
  <si>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</si>
  <si>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</si>
  <si>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</si>
  <si>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</si>
  <si>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</si>
  <si>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</si>
  <si>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</si>
  <si>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</si>
  <si>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</si>
  <si>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</si>
  <si>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</si>
  <si>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</si>
  <si>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</si>
  <si>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</si>
  <si>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</si>
  <si>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</si>
  <si>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</si>
  <si>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</si>
  <si>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</si>
  <si>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</si>
  <si>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</si>
  <si>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</si>
  <si>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</si>
  <si>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</si>
  <si>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</si>
  <si>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</si>
  <si>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</si>
  <si>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</si>
  <si>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</si>
  <si>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</si>
  <si>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</si>
  <si>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</si>
  <si>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</si>
  <si>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</si>
  <si>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</si>
  <si>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</si>
  <si>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</si>
  <si>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</si>
  <si>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</si>
  <si>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</si>
  <si>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</si>
  <si>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</si>
  <si>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</si>
  <si>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</si>
  <si>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</si>
  <si>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</si>
  <si>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</si>
  <si>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</si>
  <si>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</si>
  <si>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</si>
  <si>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</si>
  <si>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</si>
  <si>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</si>
  <si>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</si>
  <si>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</si>
  <si>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</si>
  <si>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</si>
  <si>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</si>
  <si>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</si>
  <si>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</si>
  <si>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</si>
  <si>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</si>
  <si>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</si>
  <si>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</si>
  <si>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</si>
  <si>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</si>
  <si>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</si>
  <si>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</si>
  <si>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</si>
  <si>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</si>
  <si>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</si>
  <si>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</si>
  <si>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</si>
  <si>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</si>
  <si>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</si>
  <si>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</si>
  <si>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</si>
  <si>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</si>
  <si>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</si>
  <si>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</si>
  <si>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</si>
  <si>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</si>
  <si>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</si>
  <si>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</si>
  <si>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</si>
  <si>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</si>
  <si>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</si>
  <si>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</si>
  <si>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</si>
  <si>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</si>
  <si>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</si>
  <si>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</si>
  <si>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</si>
  <si>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</si>
  <si>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</si>
  <si>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</si>
  <si>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</si>
  <si>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</si>
  <si>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</si>
  <si>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</si>
  <si>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</si>
  <si>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</si>
  <si>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</si>
  <si>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</si>
  <si>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</si>
  <si>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</si>
  <si>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</si>
  <si>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</si>
  <si>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</si>
  <si>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</si>
  <si>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</si>
  <si>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</si>
  <si>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</si>
  <si>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</si>
  <si>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</si>
  <si>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</si>
  <si>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</si>
  <si>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</si>
  <si>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</si>
  <si>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</si>
  <si>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</si>
  <si>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</si>
  <si>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</si>
  <si>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</si>
  <si>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</si>
  <si>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</si>
  <si>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</si>
  <si>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</si>
  <si>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</si>
  <si>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</si>
  <si>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</si>
  <si>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</si>
  <si>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</si>
  <si>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</si>
  <si>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</si>
  <si>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</si>
  <si>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</si>
  <si>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</si>
  <si>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</si>
  <si>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</si>
  <si>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</si>
  <si>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</si>
  <si>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</si>
  <si>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</si>
  <si>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</si>
  <si>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</si>
  <si>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</si>
  <si>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</si>
  <si>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</si>
  <si>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</si>
  <si>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</si>
  <si>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</si>
  <si>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</si>
  <si>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</si>
  <si>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</si>
  <si>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</si>
  <si>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</si>
  <si>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</si>
  <si>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</si>
  <si>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</si>
  <si>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</si>
  <si>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</si>
  <si>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</si>
  <si>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</si>
  <si>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</si>
  <si>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</si>
  <si>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</si>
  <si>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</si>
  <si>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</si>
  <si>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</si>
  <si>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</si>
  <si>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</si>
  <si>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</si>
  <si>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</si>
  <si>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</si>
  <si>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</si>
  <si>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</si>
  <si>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</si>
  <si>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</si>
  <si>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</si>
  <si>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</si>
  <si>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</si>
  <si>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</si>
  <si>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</si>
  <si>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</si>
  <si>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</si>
  <si>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</si>
  <si>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</si>
  <si>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</si>
  <si>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</si>
  <si>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</si>
  <si>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</si>
  <si>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</si>
  <si>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</si>
  <si>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</si>
  <si>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</si>
  <si>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</si>
  <si>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</si>
  <si>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</si>
  <si>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</si>
  <si>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</si>
  <si>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</si>
  <si>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</si>
  <si>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</si>
  <si>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</si>
  <si>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</si>
  <si>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</si>
  <si>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</si>
  <si>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</si>
  <si>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</si>
  <si>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</si>
  <si>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</si>
  <si>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</si>
  <si>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</si>
  <si>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</si>
  <si>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</si>
  <si>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</si>
  <si>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</si>
  <si>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</si>
  <si>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</si>
  <si>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</si>
  <si>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</si>
  <si>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</si>
  <si>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</si>
  <si>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</si>
  <si>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</si>
  <si>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</si>
  <si>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</si>
  <si>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</si>
  <si>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</si>
  <si>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</si>
  <si>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</si>
  <si>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</si>
  <si>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</si>
  <si>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</si>
  <si>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</si>
  <si>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</si>
  <si>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</si>
  <si>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</si>
  <si>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</si>
  <si>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</si>
  <si>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</si>
  <si>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</si>
  <si>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</si>
  <si>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</si>
  <si>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</si>
  <si>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</si>
  <si>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</si>
  <si>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</si>
  <si>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</si>
  <si>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</si>
  <si>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</si>
  <si>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</si>
  <si>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</si>
  <si>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</si>
  <si>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</si>
  <si>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</si>
  <si>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</si>
  <si>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</si>
  <si>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</si>
  <si>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</si>
  <si>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</si>
  <si>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</si>
  <si>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</si>
  <si>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</si>
  <si>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</si>
  <si>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</si>
  <si>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</si>
  <si>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</si>
  <si>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</si>
  <si>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</si>
  <si>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</si>
  <si>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</si>
  <si>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</si>
  <si>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</si>
  <si>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</si>
  <si>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</si>
  <si>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</si>
  <si>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</si>
  <si>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</si>
  <si>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</si>
  <si>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</si>
  <si>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</si>
  <si>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</si>
  <si>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</si>
  <si>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</si>
  <si>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</si>
  <si>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</si>
  <si>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</si>
  <si>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</si>
  <si>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</si>
  <si>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</si>
  <si>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</si>
  <si>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</si>
  <si>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</si>
  <si>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</si>
  <si>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</si>
  <si>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</si>
  <si>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</si>
  <si>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</si>
  <si>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</si>
  <si>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</si>
  <si>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</si>
  <si>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</si>
  <si>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</si>
  <si>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</si>
  <si>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</si>
  <si>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</si>
  <si>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</si>
  <si>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</si>
  <si>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</si>
  <si>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</si>
  <si>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</si>
  <si>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</si>
  <si>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</si>
  <si>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</si>
  <si>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</si>
  <si>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</si>
  <si>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</si>
  <si>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</si>
  <si>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</si>
  <si>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</si>
  <si>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</si>
  <si>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</si>
  <si>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</si>
  <si>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</si>
  <si>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</si>
  <si>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</si>
  <si>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</si>
  <si>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</si>
  <si>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</si>
  <si>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</si>
  <si>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</si>
  <si>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</si>
  <si>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</si>
  <si>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</si>
  <si>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</si>
  <si>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</si>
  <si>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</si>
  <si>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</si>
  <si>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</si>
  <si>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</si>
  <si>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</si>
  <si>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</si>
  <si>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</si>
  <si>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</si>
  <si>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</si>
  <si>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</si>
  <si>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</si>
  <si>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</si>
  <si>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</si>
  <si>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</si>
  <si>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</si>
  <si>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</si>
  <si>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</si>
  <si>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</si>
  <si>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</si>
  <si>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</si>
  <si>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</si>
  <si>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</si>
  <si>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</si>
  <si>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</si>
  <si>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</si>
  <si>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</si>
  <si>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</si>
  <si>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</si>
  <si>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</si>
  <si>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</si>
  <si>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</si>
  <si>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</si>
  <si>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</si>
  <si>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</si>
  <si>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</si>
  <si>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</si>
  <si>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</si>
  <si>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</si>
  <si>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</si>
  <si>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</si>
  <si>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</si>
  <si>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</si>
  <si>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</si>
  <si>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</si>
  <si>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</si>
  <si>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</si>
  <si>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</si>
  <si>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</si>
  <si>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</si>
  <si>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</si>
  <si>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</si>
  <si>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</si>
  <si>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</si>
  <si>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</si>
  <si>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</si>
  <si>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</si>
  <si>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</si>
  <si>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</si>
  <si>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</si>
  <si>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</si>
  <si>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</si>
  <si>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</si>
  <si>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</si>
  <si>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</si>
  <si>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</si>
  <si>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</si>
  <si>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</si>
  <si>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</si>
  <si>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</si>
  <si>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</si>
  <si>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</si>
  <si>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</si>
  <si>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</si>
  <si>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</si>
  <si>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</si>
  <si>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</si>
  <si>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</si>
  <si>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</si>
  <si>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</si>
  <si>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</si>
  <si>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</si>
  <si>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</si>
  <si>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</si>
  <si>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</si>
  <si>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</si>
  <si>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</si>
  <si>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</si>
  <si>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</si>
  <si>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</si>
  <si>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</si>
  <si>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</si>
  <si>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</si>
  <si>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</si>
  <si>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</si>
  <si>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</si>
  <si>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</si>
  <si>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</si>
  <si>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</si>
  <si>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</si>
  <si>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</si>
  <si>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</si>
  <si>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</si>
  <si>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</si>
  <si>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</si>
  <si>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</si>
  <si>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</si>
  <si>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</si>
  <si>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</si>
  <si>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</si>
  <si>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</si>
  <si>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</si>
  <si>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</si>
  <si>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</si>
  <si>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</si>
  <si>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</si>
  <si>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</si>
  <si>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</si>
  <si>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</si>
  <si>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</si>
  <si>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</si>
  <si>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</si>
  <si>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</si>
  <si>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</si>
  <si>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</si>
  <si>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</si>
  <si>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</si>
  <si>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</si>
  <si>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</si>
  <si>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</si>
  <si>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</si>
  <si>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</si>
  <si>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</si>
  <si>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</si>
  <si>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</si>
  <si>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</si>
  <si>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</si>
  <si>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</si>
  <si>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</si>
  <si>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</si>
  <si>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</si>
  <si>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</si>
  <si>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</si>
  <si>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</si>
  <si>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</si>
  <si>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</si>
  <si>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</si>
  <si>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</si>
  <si>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</si>
  <si>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</si>
  <si>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</si>
  <si>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</si>
  <si>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</si>
  <si>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</si>
  <si>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</si>
  <si>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</si>
  <si>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</si>
  <si>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</si>
  <si>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</si>
  <si>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</si>
  <si>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</si>
  <si>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</si>
  <si>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</si>
  <si>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</si>
  <si>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</si>
  <si>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</si>
  <si>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</si>
  <si>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</si>
  <si>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</si>
  <si>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</si>
  <si>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</si>
  <si>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</si>
  <si>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</si>
  <si>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</si>
  <si>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</si>
  <si>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</si>
  <si>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</si>
  <si>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</si>
  <si>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</si>
  <si>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</si>
  <si>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</si>
  <si>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</si>
  <si>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</si>
  <si>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</si>
  <si>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</si>
  <si>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</si>
  <si>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</si>
  <si>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</si>
  <si>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</si>
  <si>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</si>
  <si>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</si>
  <si>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</si>
  <si>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</si>
  <si>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</si>
  <si>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</si>
  <si>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</si>
  <si>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</si>
  <si>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</si>
  <si>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</si>
  <si>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</si>
  <si>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</si>
  <si>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</si>
  <si>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</si>
  <si>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</si>
  <si>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</si>
  <si>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</si>
  <si>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</si>
  <si>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</si>
  <si>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</si>
  <si>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</si>
  <si>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</si>
  <si>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</si>
  <si>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</si>
  <si>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</si>
  <si>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</si>
  <si>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</si>
  <si>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</si>
  <si>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</si>
  <si>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</si>
  <si>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</si>
  <si>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</si>
  <si>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</si>
  <si>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</si>
  <si>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</si>
  <si>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</si>
  <si>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</si>
  <si>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</si>
  <si>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</si>
  <si>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</si>
  <si>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</si>
  <si>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</si>
  <si>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</si>
  <si>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</si>
  <si>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</si>
  <si>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</si>
  <si>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</si>
  <si>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</si>
  <si>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</si>
  <si>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</si>
  <si>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</si>
  <si>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</si>
  <si>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</si>
  <si>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</si>
  <si>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</si>
  <si>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</si>
  <si>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</si>
  <si>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</si>
  <si>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</si>
  <si>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</si>
  <si>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</si>
  <si>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</si>
  <si>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</si>
  <si>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</si>
  <si>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</si>
  <si>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</si>
  <si>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</si>
  <si>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</si>
  <si>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</si>
  <si>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</si>
  <si>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</si>
  <si>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</si>
  <si>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</si>
  <si>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</si>
  <si>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</si>
  <si>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</si>
  <si>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</si>
  <si>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</si>
  <si>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</si>
  <si>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</si>
  <si>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</si>
  <si>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</si>
  <si>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</si>
  <si>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</si>
  <si>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</si>
  <si>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</si>
  <si>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</si>
  <si>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</si>
  <si>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</si>
  <si>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</si>
  <si>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</si>
  <si>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</si>
  <si>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</si>
  <si>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</si>
  <si>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</si>
  <si>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</si>
  <si>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</si>
  <si>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</si>
  <si>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</si>
  <si>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</si>
  <si>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</si>
  <si>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</si>
  <si>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</si>
  <si>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</si>
  <si>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</si>
  <si>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</si>
  <si>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</si>
  <si>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</si>
  <si>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</si>
  <si>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</si>
  <si>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</si>
  <si>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</si>
  <si>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</si>
  <si>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</si>
  <si>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</si>
  <si>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</si>
  <si>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</si>
  <si>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</si>
  <si>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</si>
  <si>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</si>
  <si>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</si>
  <si>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</si>
  <si>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</si>
  <si>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</si>
  <si>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</si>
  <si>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</si>
  <si>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</si>
  <si>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</si>
  <si>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</si>
  <si>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</si>
  <si>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</si>
  <si>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</si>
  <si>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</si>
  <si>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</si>
  <si>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</si>
  <si>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</si>
  <si>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</si>
  <si>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</si>
  <si>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</si>
  <si>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</si>
  <si>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</si>
  <si>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</si>
  <si>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</si>
  <si>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</si>
  <si>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</si>
  <si>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</si>
  <si>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</si>
  <si>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</si>
  <si>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</si>
  <si>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</si>
  <si>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</si>
  <si>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</si>
  <si>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</si>
  <si>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</si>
  <si>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</si>
  <si>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</si>
  <si>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</si>
  <si>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</si>
  <si>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</si>
  <si>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</si>
  <si>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</si>
  <si>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</si>
  <si>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</si>
  <si>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</si>
  <si>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</si>
  <si>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</si>
  <si>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</si>
  <si>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</si>
  <si>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</si>
  <si>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</si>
  <si>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</si>
  <si>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</si>
  <si>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</si>
  <si>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</si>
  <si>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</si>
  <si>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</si>
  <si>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</si>
  <si>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</si>
  <si>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</si>
  <si>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</si>
  <si>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</si>
  <si>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</si>
  <si>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</si>
  <si>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</si>
  <si>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</si>
  <si>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</si>
  <si>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</si>
  <si>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</si>
  <si>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</si>
  <si>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</si>
  <si>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</si>
  <si>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</si>
  <si>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</si>
  <si>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</si>
  <si>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</si>
  <si>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</si>
  <si>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</si>
  <si>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</si>
  <si>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</si>
  <si>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</si>
  <si>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</si>
  <si>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</si>
  <si>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</si>
  <si>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</si>
  <si>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</si>
  <si>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</si>
  <si>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</si>
  <si>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</si>
  <si>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</si>
  <si>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</si>
  <si>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</si>
  <si>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</si>
  <si>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</si>
  <si>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</si>
  <si>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</si>
  <si>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</si>
  <si>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</si>
  <si>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</si>
  <si>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</si>
  <si>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</si>
  <si>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</si>
  <si>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</si>
  <si>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</si>
  <si>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</si>
  <si>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</si>
  <si>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</si>
  <si>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</si>
  <si>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</si>
  <si>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</si>
  <si>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</si>
  <si>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</si>
  <si>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</si>
  <si>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</si>
  <si>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</si>
  <si>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</si>
  <si>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</si>
  <si>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</si>
  <si>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</si>
  <si>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</si>
  <si>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</si>
  <si>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</si>
  <si>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</si>
  <si>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</si>
  <si>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</si>
  <si>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</si>
  <si>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</si>
  <si>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</si>
  <si>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</si>
  <si>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</si>
  <si>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</si>
  <si>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</si>
  <si>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</si>
  <si>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</si>
  <si>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</si>
  <si>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</si>
  <si>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</si>
  <si>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</si>
  <si>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</si>
  <si>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</si>
  <si>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</si>
  <si>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</si>
  <si>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</si>
  <si>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</si>
  <si>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</si>
  <si>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</si>
  <si>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</si>
  <si>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</si>
  <si>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</si>
  <si>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</si>
  <si>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</si>
  <si>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</si>
  <si>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</si>
  <si>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</si>
  <si>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</si>
  <si>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</si>
  <si>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</si>
  <si>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</si>
  <si>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</si>
  <si>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</si>
  <si>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</si>
  <si>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</si>
  <si>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</si>
  <si>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</si>
  <si>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</si>
  <si>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</si>
  <si>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</si>
  <si>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</si>
  <si>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</si>
  <si>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</si>
  <si>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</si>
  <si>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</si>
  <si>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</si>
  <si>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</si>
  <si>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</si>
  <si>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</si>
  <si>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</si>
  <si>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</si>
  <si>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</si>
  <si>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</si>
  <si>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</si>
  <si>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</si>
  <si>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</si>
  <si>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</si>
  <si>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</si>
  <si>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</si>
  <si>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</si>
  <si>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</si>
  <si>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</si>
  <si>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</si>
  <si>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</si>
  <si>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</si>
  <si>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</si>
  <si>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</si>
  <si>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</si>
  <si>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</si>
  <si>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</si>
  <si>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</si>
  <si>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</si>
  <si>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</si>
  <si>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</si>
  <si>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</si>
  <si>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</si>
  <si>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</si>
  <si>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</si>
  <si>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</si>
  <si>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</si>
  <si>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</si>
  <si>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</si>
  <si>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</si>
  <si>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</si>
  <si>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</si>
  <si>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</si>
  <si>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</si>
  <si>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</si>
  <si>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</si>
  <si>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</si>
  <si>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</si>
  <si>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</si>
  <si>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</si>
  <si>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</si>
  <si>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</si>
  <si>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</si>
  <si>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</si>
  <si>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</si>
  <si>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</si>
  <si>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</si>
  <si>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</si>
  <si>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</si>
  <si>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</si>
  <si>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</si>
  <si>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</si>
  <si>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</si>
  <si>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</si>
  <si>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</si>
  <si>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</si>
  <si>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</si>
  <si>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</si>
  <si>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</si>
  <si>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</si>
  <si>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</si>
  <si>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</si>
  <si>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</si>
  <si>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</si>
  <si>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</si>
  <si>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</si>
  <si>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</si>
  <si>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</si>
  <si>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</si>
  <si>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</si>
  <si>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</si>
  <si>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</si>
  <si>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</si>
  <si>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</si>
  <si>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</si>
  <si>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</si>
  <si>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</si>
  <si>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</si>
  <si>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</si>
  <si>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</si>
  <si>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</si>
  <si>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</si>
  <si>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</si>
  <si>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</si>
  <si>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</si>
  <si>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</si>
  <si>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</si>
  <si>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</si>
  <si>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</si>
  <si>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</si>
  <si>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</si>
  <si>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</si>
  <si>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</si>
  <si>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</si>
  <si>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</si>
  <si>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</si>
  <si>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</si>
  <si>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</si>
  <si>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</si>
  <si>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</si>
  <si>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</si>
  <si>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</si>
  <si>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</si>
  <si>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</si>
  <si>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</si>
  <si>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</si>
  <si>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</si>
  <si>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</si>
  <si>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</si>
  <si>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</si>
  <si>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</si>
  <si>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</si>
  <si>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</si>
  <si>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</si>
  <si>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</si>
  <si>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</si>
  <si>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</si>
  <si>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</si>
  <si>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</si>
  <si>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</si>
  <si>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</si>
  <si>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</si>
  <si>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</si>
  <si>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</si>
  <si>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</si>
  <si>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</si>
  <si>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</si>
  <si>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</si>
  <si>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</si>
  <si>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</si>
  <si>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</si>
  <si>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</si>
  <si>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</si>
  <si>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</si>
  <si>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</si>
  <si>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</si>
  <si>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</si>
  <si>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</si>
  <si>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</si>
  <si>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</si>
  <si>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</si>
  <si>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</si>
  <si>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</si>
  <si>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</si>
  <si>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</si>
  <si>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</si>
  <si>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</si>
  <si>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</si>
  <si>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</si>
  <si>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</si>
  <si>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</si>
  <si>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</si>
  <si>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</si>
  <si>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</si>
  <si>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</si>
  <si>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</si>
  <si>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</si>
  <si>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</si>
  <si>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</si>
  <si>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</si>
  <si>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</si>
  <si>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</si>
  <si>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</si>
  <si>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</si>
  <si>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</si>
  <si>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</si>
  <si>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</si>
  <si>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</si>
  <si>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</si>
  <si>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</si>
  <si>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</si>
  <si>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</si>
  <si>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</si>
  <si>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</si>
  <si>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</si>
  <si>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</si>
  <si>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</si>
  <si>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</si>
  <si>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</si>
  <si>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</si>
  <si>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</si>
  <si>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</si>
  <si>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</si>
  <si>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</si>
  <si>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</si>
  <si>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</si>
  <si>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</si>
  <si>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</si>
  <si>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</si>
  <si>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</si>
  <si>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</si>
  <si>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</si>
  <si>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</si>
  <si>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</si>
  <si>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</si>
  <si>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</si>
  <si>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</si>
  <si>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</si>
  <si>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</si>
  <si>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</si>
  <si>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</si>
  <si>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</si>
  <si>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</si>
  <si>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</si>
  <si>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</si>
  <si>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</si>
  <si>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</si>
  <si>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</si>
  <si>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</si>
  <si>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</si>
  <si>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</si>
  <si>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</si>
  <si>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</si>
  <si>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</si>
  <si>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</si>
  <si>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</si>
  <si>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</si>
  <si>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</si>
  <si>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</si>
  <si>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</si>
  <si>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</si>
  <si>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</si>
  <si>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</si>
  <si>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</si>
  <si>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</si>
  <si>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</si>
  <si>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</si>
  <si>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</si>
  <si>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</si>
  <si>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</si>
  <si>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</si>
  <si>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</si>
  <si>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</si>
  <si>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</si>
  <si>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</si>
  <si>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</si>
  <si>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</si>
  <si>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</si>
  <si>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</si>
  <si>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</si>
  <si>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</si>
  <si>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</si>
  <si>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</si>
  <si>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</si>
  <si>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</si>
  <si>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</si>
  <si>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</si>
  <si>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</si>
  <si>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</si>
  <si>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</si>
  <si>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</si>
  <si>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</si>
  <si>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</si>
  <si>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</si>
  <si>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</si>
  <si>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</si>
  <si>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</si>
  <si>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</si>
  <si>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</si>
  <si>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</si>
  <si>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</si>
  <si>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</si>
  <si>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</si>
  <si>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</si>
  <si>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</si>
  <si>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</si>
  <si>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</si>
  <si>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</si>
  <si>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</si>
  <si>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</si>
  <si>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</si>
  <si>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</si>
  <si>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</si>
  <si>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</si>
  <si>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</si>
  <si>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</si>
  <si>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</si>
  <si>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</si>
  <si>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</si>
  <si>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</si>
  <si>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</si>
  <si>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</si>
  <si>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</si>
  <si>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</si>
  <si>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</si>
  <si>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</si>
  <si>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</si>
  <si>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</si>
  <si>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</si>
  <si>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</si>
  <si>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</si>
  <si>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</si>
  <si>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</si>
  <si>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</si>
  <si>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</si>
  <si>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</si>
  <si>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</si>
  <si>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</si>
  <si>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</si>
  <si>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</si>
  <si>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</si>
  <si>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</si>
  <si>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</si>
  <si>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</si>
  <si>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</si>
  <si>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</si>
  <si>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</si>
  <si>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</si>
  <si>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</si>
  <si>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</si>
  <si>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</si>
  <si>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</si>
  <si>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</si>
  <si>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</si>
  <si>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</si>
  <si>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</si>
  <si>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</si>
  <si>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</si>
  <si>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</si>
  <si>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</si>
  <si>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</si>
  <si>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</si>
  <si>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</si>
  <si>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</si>
  <si>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</si>
  <si>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</si>
  <si>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</si>
  <si>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</si>
  <si>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</si>
  <si>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</si>
  <si>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</si>
  <si>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</si>
  <si>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</si>
  <si>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</si>
  <si>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</si>
  <si>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</si>
  <si>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</si>
  <si>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</si>
  <si>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</si>
  <si>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</si>
  <si>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</si>
  <si>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</si>
  <si>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</si>
  <si>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</si>
  <si>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</si>
  <si>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</si>
  <si>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</si>
  <si>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</si>
  <si>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</si>
  <si>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</si>
  <si>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</si>
  <si>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</si>
  <si>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</si>
  <si>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</si>
  <si>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</si>
  <si>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</si>
  <si>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</si>
  <si>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</si>
  <si>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</si>
  <si>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</si>
  <si>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</si>
  <si>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</si>
  <si>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</si>
  <si>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</si>
  <si>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</si>
  <si>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</si>
  <si>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</si>
  <si>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</si>
  <si>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</si>
  <si>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</si>
  <si>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</si>
  <si>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</si>
  <si>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</si>
  <si>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</si>
  <si>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</si>
  <si>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</si>
  <si>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</si>
  <si>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</si>
  <si>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</si>
  <si>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</si>
  <si>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</si>
  <si>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</si>
  <si>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</si>
  <si>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</si>
  <si>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</si>
  <si>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</si>
  <si>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</si>
  <si>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</si>
  <si>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</si>
  <si>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</si>
  <si>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</si>
  <si>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</si>
  <si>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</si>
  <si>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</si>
  <si>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</si>
  <si>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</si>
  <si>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</si>
  <si>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</si>
  <si>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</si>
  <si>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</si>
  <si>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</si>
  <si>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</si>
  <si>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</si>
  <si>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</si>
  <si>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</si>
  <si>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</si>
  <si>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</si>
  <si>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</si>
  <si>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</si>
  <si>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</si>
  <si>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</si>
  <si>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</si>
  <si>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</si>
  <si>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</si>
  <si>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</si>
  <si>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</si>
  <si>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</si>
  <si>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</si>
  <si>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</si>
  <si>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</si>
  <si>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</si>
  <si>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</si>
  <si>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</si>
  <si>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</si>
  <si>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</si>
  <si>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</si>
  <si>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</si>
  <si>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</si>
  <si>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</si>
  <si>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</si>
  <si>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</si>
  <si>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</si>
  <si>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</si>
  <si>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</si>
  <si>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</si>
  <si>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</si>
  <si>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</si>
  <si>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</si>
  <si>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</si>
  <si>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</si>
  <si>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</si>
  <si>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</si>
  <si>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</si>
  <si>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</si>
  <si>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</si>
  <si>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</si>
  <si>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</si>
  <si>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</si>
  <si>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</si>
  <si>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</si>
  <si>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</si>
  <si>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</si>
  <si>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</si>
  <si>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</si>
  <si>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</si>
  <si>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</si>
  <si>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</si>
  <si>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</si>
  <si>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</si>
  <si>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</si>
  <si>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</si>
  <si>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</si>
  <si>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</si>
  <si>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</si>
  <si>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</si>
  <si>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</si>
  <si>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</si>
  <si>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</si>
  <si>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</si>
  <si>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</si>
  <si>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</si>
  <si>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</si>
  <si>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</si>
  <si>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</si>
  <si>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</si>
  <si>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</si>
  <si>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</si>
  <si>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</si>
  <si>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</si>
  <si>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</si>
  <si>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</si>
  <si>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</si>
  <si>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</si>
  <si>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</si>
  <si>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</si>
  <si>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</si>
  <si>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</si>
  <si>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</si>
  <si>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</si>
  <si>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</si>
  <si>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</si>
  <si>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</si>
  <si>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</si>
  <si>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</si>
  <si>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</si>
  <si>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</si>
  <si>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</si>
  <si>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</si>
  <si>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</si>
  <si>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</si>
  <si>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</si>
  <si>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</si>
  <si>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</si>
  <si>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</si>
  <si>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</si>
  <si>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</si>
  <si>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</si>
  <si>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</si>
  <si>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</si>
  <si>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</si>
  <si>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</si>
  <si>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</si>
  <si>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</si>
  <si>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</si>
  <si>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</si>
  <si>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</si>
  <si>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</si>
  <si>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</si>
  <si>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</si>
  <si>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</si>
  <si>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</si>
  <si>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</si>
  <si>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</si>
  <si>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</si>
  <si>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</si>
  <si>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</si>
  <si>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</si>
  <si>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</si>
  <si>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</si>
  <si>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</si>
  <si>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</si>
  <si>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</si>
  <si>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</si>
  <si>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</si>
  <si>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</si>
  <si>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</si>
  <si>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</si>
  <si>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</si>
  <si>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</si>
  <si>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</si>
  <si>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</si>
  <si>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</si>
  <si>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</si>
  <si>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</si>
  <si>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</si>
  <si>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</si>
  <si>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</si>
  <si>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</si>
  <si>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</si>
  <si>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</si>
  <si>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</si>
  <si>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</si>
  <si>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</si>
  <si>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</si>
  <si>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</si>
  <si>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</si>
  <si>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</si>
  <si>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</si>
  <si>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</si>
  <si>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</si>
  <si>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</si>
  <si>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</si>
  <si>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</si>
  <si>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</si>
  <si>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</si>
  <si>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</si>
  <si>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</si>
  <si>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</si>
  <si>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</si>
  <si>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</si>
  <si>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</si>
  <si>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</si>
  <si>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</si>
  <si>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</si>
  <si>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</si>
  <si>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</si>
  <si>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</si>
  <si>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</si>
  <si>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</si>
  <si>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</si>
  <si>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</si>
  <si>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</si>
  <si>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</si>
  <si>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</si>
  <si>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</si>
  <si>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</si>
  <si>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</si>
  <si>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</si>
  <si>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</si>
  <si>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</si>
  <si>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</si>
  <si>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</si>
  <si>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</si>
  <si>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</si>
  <si>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</si>
  <si>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</si>
  <si>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</si>
  <si>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</si>
  <si>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</si>
  <si>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</si>
  <si>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</si>
  <si>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</si>
  <si>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</si>
  <si>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</si>
  <si>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</si>
  <si>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</si>
  <si>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</si>
  <si>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</si>
  <si>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</si>
  <si>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</si>
  <si>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</si>
  <si>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</si>
  <si>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</si>
  <si>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</si>
  <si>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</si>
  <si>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</si>
  <si>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</si>
  <si>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</si>
  <si>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</si>
  <si>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</si>
  <si>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</si>
  <si>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</si>
  <si>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</si>
  <si>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</si>
  <si>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</si>
  <si>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</si>
  <si>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</si>
  <si>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</si>
  <si>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</si>
  <si>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</si>
  <si>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</si>
  <si>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</si>
  <si>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</si>
  <si>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</si>
  <si>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</si>
  <si>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</si>
  <si>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</si>
  <si>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</si>
  <si>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</si>
  <si>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</si>
  <si>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</si>
  <si>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</si>
  <si>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</si>
  <si>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</si>
  <si>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</si>
  <si>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</si>
  <si>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</si>
  <si>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</si>
  <si>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</si>
  <si>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</si>
  <si>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</si>
  <si>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</si>
  <si>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</si>
  <si>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</si>
  <si>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</si>
  <si>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</si>
  <si>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</si>
  <si>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</si>
  <si>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</si>
  <si>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</si>
  <si>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</si>
  <si>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</si>
  <si>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</si>
  <si>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</si>
  <si>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</si>
  <si>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</si>
  <si>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</si>
  <si>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</si>
  <si>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</si>
  <si>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</si>
  <si>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</si>
  <si>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</si>
  <si>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</si>
  <si>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</si>
  <si>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</si>
  <si>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</si>
  <si>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</si>
  <si>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</si>
  <si>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</si>
  <si>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</si>
  <si>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</si>
  <si>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</si>
  <si>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</si>
  <si>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</si>
  <si>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</si>
  <si>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</si>
  <si>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</si>
  <si>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</si>
  <si>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</si>
  <si>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</si>
  <si>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</si>
  <si>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</si>
  <si>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</si>
  <si>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</si>
  <si>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</si>
  <si>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</si>
  <si>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</si>
  <si>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</si>
  <si>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</si>
  <si>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</si>
  <si>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</si>
  <si>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</si>
  <si>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</si>
  <si>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</si>
  <si>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</si>
  <si>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</si>
  <si>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</si>
  <si>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</si>
  <si>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</si>
  <si>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</si>
  <si>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</si>
  <si>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</si>
  <si>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</si>
  <si>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</si>
  <si>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</si>
  <si>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</si>
  <si>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</si>
  <si>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</si>
  <si>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</si>
  <si>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</si>
  <si>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</si>
  <si>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</si>
  <si>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</si>
  <si>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</si>
  <si>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</si>
  <si>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</si>
  <si>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</si>
  <si>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</si>
  <si>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</si>
  <si>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</si>
  <si>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</si>
  <si>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</si>
  <si>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</si>
  <si>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</si>
  <si>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</si>
  <si>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</si>
  <si>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</si>
  <si>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</si>
  <si>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</si>
  <si>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</si>
  <si>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</si>
  <si>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</si>
  <si>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</si>
  <si>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</si>
  <si>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</si>
  <si>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</si>
  <si>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</si>
  <si>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</si>
  <si>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</si>
  <si>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</si>
  <si>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</si>
  <si>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</si>
  <si>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</si>
  <si>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</si>
  <si>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</si>
  <si>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</si>
  <si>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</si>
  <si>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</si>
  <si>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</si>
  <si>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</si>
  <si>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</si>
  <si>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</si>
  <si>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</si>
  <si>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</si>
  <si>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</si>
  <si>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</si>
  <si>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</si>
  <si>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</si>
  <si>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</si>
  <si>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</si>
  <si>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</si>
  <si>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</si>
  <si>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</si>
  <si>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</si>
  <si>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</si>
  <si>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</si>
  <si>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</si>
  <si>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</si>
  <si>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</si>
  <si>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</si>
  <si>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</si>
  <si>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</si>
  <si>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</si>
  <si>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</si>
  <si>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</si>
  <si>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</si>
  <si>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</si>
  <si>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</si>
  <si>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</si>
  <si>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</si>
  <si>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</si>
  <si>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</si>
  <si>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</si>
  <si>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</si>
  <si>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</si>
  <si>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</si>
  <si>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</si>
  <si>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</si>
  <si>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</si>
  <si>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</si>
  <si>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</si>
  <si>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</si>
  <si>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</si>
  <si>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</si>
  <si>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</si>
  <si>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</si>
  <si>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</si>
  <si>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</si>
  <si>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</si>
  <si>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</si>
  <si>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</si>
  <si>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</si>
  <si>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</si>
  <si>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</si>
  <si>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</si>
  <si>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</si>
  <si>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</si>
  <si>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</si>
  <si>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</si>
  <si>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</si>
  <si>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</si>
  <si>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</si>
  <si>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</si>
  <si>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</si>
  <si>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</si>
  <si>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</si>
  <si>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</si>
  <si>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</si>
  <si>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</si>
  <si>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</si>
  <si>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</si>
  <si>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</si>
  <si>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</si>
  <si>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</si>
  <si>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</si>
  <si>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</si>
  <si>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</si>
  <si>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</si>
  <si>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</si>
  <si>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</si>
  <si>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</si>
  <si>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</si>
  <si>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</si>
  <si>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</si>
  <si>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</si>
  <si>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</si>
  <si>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</si>
  <si>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</si>
  <si>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</si>
  <si>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</si>
  <si>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</si>
  <si>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</si>
  <si>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</si>
  <si>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</si>
  <si>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</si>
  <si>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</si>
  <si>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</si>
  <si>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</si>
  <si>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</si>
  <si>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</si>
  <si>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</si>
  <si>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</si>
  <si>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</si>
  <si>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</si>
  <si>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</si>
  <si>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</si>
  <si>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</si>
  <si>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</si>
  <si>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</si>
  <si>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</si>
  <si>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</si>
  <si>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</si>
  <si>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</si>
  <si>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</si>
  <si>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</si>
  <si>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</si>
  <si>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</si>
  <si>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</si>
  <si>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</si>
  <si>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</si>
  <si>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</si>
  <si>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</si>
  <si>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</si>
  <si>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</si>
  <si>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</si>
  <si>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</si>
  <si>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</si>
  <si>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</si>
  <si>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</si>
  <si>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</si>
  <si>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</si>
  <si>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</si>
  <si>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</si>
  <si>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</si>
  <si>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</si>
  <si>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</si>
  <si>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</si>
  <si>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</si>
  <si>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</si>
  <si>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</si>
  <si>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</si>
  <si>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</si>
  <si>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</si>
  <si>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</si>
  <si>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</si>
  <si>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</si>
  <si>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</si>
  <si>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</si>
  <si>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</si>
  <si>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</si>
  <si>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</si>
  <si>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</si>
  <si>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</si>
  <si>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</si>
  <si>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</si>
  <si>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</si>
  <si>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</si>
  <si>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</si>
  <si>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</si>
  <si>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</si>
  <si>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</si>
  <si>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</si>
  <si>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</si>
  <si>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</si>
  <si>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</si>
  <si>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</si>
  <si>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</si>
  <si>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</si>
  <si>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</si>
  <si>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</si>
  <si>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</si>
  <si>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</si>
  <si>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</si>
  <si>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</si>
  <si>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</si>
  <si>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</si>
  <si>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</si>
  <si>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</si>
  <si>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</si>
  <si>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</si>
  <si>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</si>
  <si>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</si>
  <si>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</si>
  <si>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</si>
  <si>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</si>
  <si>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</si>
  <si>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</si>
  <si>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</si>
  <si>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</si>
  <si>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</si>
  <si>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</si>
  <si>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</si>
  <si>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</si>
  <si>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</si>
  <si>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</si>
  <si>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</si>
  <si>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</si>
  <si>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</si>
  <si>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</si>
  <si>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</si>
  <si>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</si>
  <si>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</si>
  <si>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</si>
  <si>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</si>
  <si>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</si>
  <si>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</si>
  <si>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</si>
  <si>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</si>
  <si>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</si>
  <si>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</si>
  <si>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</si>
  <si>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</si>
  <si>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</si>
  <si>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</si>
  <si>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</si>
  <si>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</si>
  <si>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</si>
  <si>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</si>
  <si>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</si>
  <si>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</si>
  <si>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</si>
  <si>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</si>
  <si>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</si>
  <si>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</si>
  <si>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</si>
  <si>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</si>
  <si>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</si>
  <si>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</si>
  <si>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</si>
  <si>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</si>
  <si>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</si>
  <si>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</si>
  <si>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</si>
  <si>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</si>
  <si>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</si>
  <si>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</si>
  <si>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</si>
  <si>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</si>
  <si>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</si>
  <si>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</si>
  <si>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</si>
  <si>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</si>
  <si>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</si>
  <si>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</si>
  <si>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</si>
  <si>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</si>
  <si>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</si>
  <si>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</si>
  <si>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</si>
  <si>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</si>
  <si>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</si>
  <si>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</si>
  <si>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</si>
  <si>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</si>
  <si>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</si>
  <si>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</si>
  <si>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</si>
  <si>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</si>
  <si>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</si>
  <si>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</si>
  <si>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</si>
  <si>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</si>
  <si>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</si>
  <si>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</si>
  <si>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</si>
  <si>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</si>
  <si>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</si>
  <si>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</si>
  <si>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</si>
  <si>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</si>
  <si>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</si>
  <si>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</si>
  <si>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</si>
  <si>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</si>
  <si>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</si>
  <si>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</si>
  <si>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</si>
  <si>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</si>
  <si>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</si>
  <si>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</si>
  <si>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</si>
  <si>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</si>
  <si>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</si>
  <si>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</si>
  <si>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</si>
  <si>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</si>
  <si>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</si>
  <si>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</si>
  <si>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</si>
  <si>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</si>
  <si>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</si>
  <si>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</si>
  <si>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</si>
  <si>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</si>
  <si>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</si>
  <si>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</si>
  <si>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</si>
  <si>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</si>
  <si>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</si>
  <si>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</si>
  <si>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</si>
  <si>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</si>
  <si>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</si>
  <si>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</si>
  <si>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</si>
  <si>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</si>
  <si>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</si>
  <si>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</si>
  <si>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</si>
  <si>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</si>
  <si>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</si>
  <si>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</si>
  <si>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</si>
  <si>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</si>
  <si>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</si>
  <si>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</si>
  <si>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</si>
  <si>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</si>
  <si>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</si>
  <si>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</si>
  <si>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</si>
  <si>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</si>
  <si>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</si>
  <si>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</si>
  <si>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</si>
  <si>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</si>
  <si>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</si>
  <si>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</si>
  <si>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</si>
  <si>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</si>
  <si>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</si>
  <si>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</si>
  <si>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</si>
  <si>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</si>
  <si>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</si>
  <si>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</si>
  <si>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</si>
  <si>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</si>
  <si>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</si>
  <si>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</si>
  <si>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</si>
  <si>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</si>
  <si>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</si>
  <si>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</si>
  <si>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</si>
  <si>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</si>
  <si>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</si>
  <si>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</si>
  <si>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</si>
  <si>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</si>
  <si>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</si>
  <si>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</si>
  <si>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</si>
  <si>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</si>
  <si>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</si>
  <si>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</si>
  <si>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</si>
  <si>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</si>
  <si>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</si>
  <si>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</si>
  <si>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</si>
  <si>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</si>
  <si>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</si>
  <si>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</si>
  <si>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</si>
  <si>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</si>
  <si>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</si>
  <si>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</si>
  <si>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</si>
  <si>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</si>
  <si>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</si>
  <si>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</si>
  <si>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</si>
  <si>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</si>
  <si>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</si>
  <si>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</si>
  <si>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</si>
  <si>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</si>
  <si>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</si>
  <si>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</si>
  <si>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</si>
  <si>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</si>
  <si>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</si>
  <si>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</si>
  <si>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</si>
  <si>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</si>
  <si>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</si>
  <si>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</si>
  <si>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</si>
  <si>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</si>
  <si>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</si>
  <si>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</si>
  <si>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</si>
  <si>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</si>
  <si>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</si>
  <si>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</si>
  <si>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</si>
  <si>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</si>
  <si>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</si>
  <si>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</si>
  <si>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</si>
  <si>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</si>
  <si>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</si>
  <si>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</si>
  <si>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</si>
  <si>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</si>
  <si>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</si>
  <si>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</si>
  <si>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</si>
  <si>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</si>
  <si>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</si>
  <si>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</si>
  <si>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</si>
  <si>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</si>
  <si>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</si>
  <si>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</si>
  <si>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</si>
  <si>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</si>
  <si>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</si>
  <si>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</si>
  <si>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</si>
  <si>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</si>
  <si>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</si>
  <si>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</si>
  <si>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</si>
  <si>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</si>
  <si>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</si>
  <si>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</si>
  <si>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</si>
  <si>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</si>
  <si>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</si>
  <si>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</si>
  <si>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</si>
  <si>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</si>
  <si>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</si>
  <si>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</si>
  <si>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</si>
  <si>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</si>
  <si>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</si>
  <si>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</si>
  <si>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</si>
  <si>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</si>
  <si>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</si>
  <si>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</si>
  <si>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</si>
  <si>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</si>
  <si>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</si>
  <si>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</si>
  <si>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</si>
  <si>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</si>
  <si>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</si>
  <si>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</si>
  <si>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</si>
  <si>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</si>
  <si>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</si>
  <si>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</si>
  <si>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</si>
  <si>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</si>
  <si>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</si>
  <si>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</si>
  <si>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</si>
  <si>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</si>
  <si>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</si>
  <si>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</si>
  <si>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</si>
  <si>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</si>
  <si>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</si>
  <si>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</si>
  <si>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</si>
  <si>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</si>
  <si>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</si>
  <si>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</si>
  <si>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</si>
  <si>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</si>
  <si>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</si>
  <si>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</si>
  <si>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</si>
  <si>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</si>
  <si>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</si>
  <si>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</si>
  <si>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</si>
  <si>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</si>
  <si>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</si>
  <si>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</si>
  <si>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</si>
  <si>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</si>
  <si>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</si>
  <si>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</si>
  <si>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</si>
  <si>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</si>
  <si>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</si>
  <si>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</si>
  <si>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</si>
  <si>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</si>
  <si>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</si>
  <si>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</si>
  <si>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</si>
  <si>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</si>
  <si>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</si>
  <si>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</si>
  <si>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</si>
  <si>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</si>
  <si>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</si>
  <si>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</si>
  <si>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</si>
  <si>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</si>
  <si>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</si>
  <si>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</si>
  <si>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</si>
  <si>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</si>
  <si>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</si>
  <si>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</si>
  <si>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</si>
  <si>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</si>
  <si>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</si>
  <si>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</si>
  <si>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</si>
  <si>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</si>
  <si>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</si>
  <si>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</si>
  <si>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</si>
  <si>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</si>
  <si>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</si>
  <si>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</si>
  <si>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</si>
  <si>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</si>
  <si>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</si>
  <si>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</si>
  <si>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</si>
  <si>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</si>
  <si>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</si>
  <si>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</si>
  <si>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</si>
  <si>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</si>
  <si>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</si>
  <si>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</si>
  <si>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</si>
  <si>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</si>
  <si>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</si>
  <si>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</si>
  <si>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</si>
  <si>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</si>
  <si>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</si>
  <si>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</si>
  <si>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</si>
  <si>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</si>
  <si>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</si>
  <si>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</si>
  <si>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</si>
  <si>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</si>
  <si>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</si>
  <si>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</si>
  <si>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</si>
  <si>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</si>
  <si>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</si>
  <si>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</si>
  <si>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</si>
  <si>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</si>
  <si>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</si>
  <si>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</si>
  <si>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</si>
  <si>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</si>
  <si>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</si>
  <si>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</si>
  <si>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</si>
  <si>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</si>
  <si>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</si>
  <si>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</si>
  <si>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</si>
  <si>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</si>
  <si>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</si>
  <si>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</si>
  <si>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</si>
  <si>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</si>
  <si>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</si>
  <si>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</si>
  <si>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</si>
  <si>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</si>
  <si>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</si>
  <si>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</si>
  <si>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</si>
  <si>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</si>
  <si>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</si>
  <si>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</si>
  <si>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</si>
  <si>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</si>
  <si>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</si>
  <si>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</si>
  <si>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</si>
  <si>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</si>
  <si>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</si>
  <si>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</si>
  <si>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</si>
  <si>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</si>
  <si>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</si>
  <si>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</si>
  <si>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</si>
  <si>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</si>
  <si>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</si>
  <si>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</si>
  <si>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</si>
  <si>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</si>
  <si>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</si>
  <si>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</si>
  <si>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</si>
  <si>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</si>
  <si>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</si>
  <si>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</si>
  <si>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</si>
  <si>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</si>
  <si>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</si>
  <si>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</si>
  <si>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</si>
  <si>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</si>
  <si>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</si>
  <si>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</si>
  <si>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</si>
  <si>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</si>
  <si>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</si>
  <si>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</si>
  <si>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</si>
  <si>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</si>
  <si>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</si>
  <si>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</si>
  <si>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</si>
  <si>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</si>
  <si>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</si>
  <si>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</si>
  <si>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</si>
  <si>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</si>
  <si>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</si>
  <si>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</si>
  <si>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</si>
  <si>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</si>
  <si>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</si>
  <si>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</si>
  <si>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</si>
  <si>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</si>
  <si>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</si>
  <si>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</si>
  <si>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</si>
  <si>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</si>
  <si>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</si>
  <si>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</si>
  <si>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</si>
  <si>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</si>
  <si>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</si>
  <si>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</si>
  <si>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</si>
  <si>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</si>
  <si>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</si>
  <si>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</si>
  <si>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</si>
  <si>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</si>
  <si>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</si>
  <si>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</si>
  <si>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</si>
  <si>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</si>
  <si>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</si>
  <si>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</si>
  <si>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</si>
  <si>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</si>
  <si>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</si>
  <si>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</si>
  <si>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</si>
  <si>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</si>
  <si>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</si>
  <si>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</si>
  <si>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</si>
  <si>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</si>
  <si>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</si>
  <si>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</si>
  <si>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</si>
  <si>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</si>
  <si>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</si>
  <si>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</si>
  <si>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</si>
  <si>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</si>
  <si>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</si>
  <si>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</si>
  <si>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</si>
  <si>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</si>
  <si>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</si>
  <si>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</si>
  <si>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</si>
  <si>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</si>
  <si>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</si>
  <si>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</si>
  <si>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</si>
  <si>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</si>
  <si>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</si>
  <si>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</si>
  <si>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</si>
  <si>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</si>
  <si>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</si>
  <si>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</si>
  <si>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</si>
  <si>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</si>
  <si>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</si>
  <si>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</si>
  <si>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</si>
  <si>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</si>
  <si>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</si>
  <si>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</si>
  <si>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</si>
  <si>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</si>
  <si>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</si>
  <si>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</si>
  <si>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</si>
  <si>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</si>
  <si>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</si>
  <si>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</si>
  <si>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</si>
  <si>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</si>
  <si>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</si>
  <si>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</si>
  <si>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</si>
  <si>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</si>
  <si>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</si>
  <si>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</si>
  <si>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</si>
  <si>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</si>
  <si>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</si>
  <si>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</si>
  <si>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</si>
  <si>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</si>
  <si>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</si>
  <si>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</si>
  <si>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</si>
  <si>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</si>
  <si>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</si>
  <si>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</si>
  <si>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</si>
  <si>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</si>
  <si>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</si>
  <si>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</si>
  <si>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</si>
  <si>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</si>
  <si>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</si>
  <si>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</si>
  <si>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</si>
  <si>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</si>
  <si>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</si>
  <si>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</si>
  <si>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</si>
  <si>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</si>
  <si>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</si>
  <si>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</si>
  <si>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</si>
  <si>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</si>
  <si>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</si>
  <si>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</si>
  <si>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</si>
  <si>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</si>
  <si>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</si>
  <si>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</si>
  <si>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</si>
  <si>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</si>
  <si>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</si>
  <si>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</si>
  <si>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</si>
  <si>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</si>
  <si>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</si>
  <si>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</si>
  <si>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</si>
  <si>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</si>
  <si>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</si>
  <si>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</si>
  <si>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</si>
  <si>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</si>
  <si>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</si>
  <si>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</si>
  <si>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</si>
  <si>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</si>
  <si>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</si>
  <si>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</si>
  <si>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</si>
  <si>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</si>
  <si>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</si>
  <si>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</si>
  <si>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</si>
  <si>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</si>
  <si>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</si>
  <si>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</si>
  <si>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</si>
  <si>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</si>
  <si>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</si>
  <si>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</si>
  <si>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</si>
  <si>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</si>
  <si>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</si>
  <si>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</si>
  <si>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</si>
  <si>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</si>
  <si>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</si>
  <si>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</si>
  <si>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</si>
  <si>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</si>
  <si>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</si>
  <si>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</si>
  <si>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</si>
  <si>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</si>
  <si>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</si>
  <si>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</si>
  <si>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</si>
  <si>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</si>
  <si>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</si>
  <si>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</si>
  <si>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</si>
  <si>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</si>
  <si>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</si>
  <si>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</si>
  <si>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</si>
  <si>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</si>
  <si>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</si>
  <si>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</si>
  <si>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</si>
  <si>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</si>
  <si>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</si>
  <si>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</si>
  <si>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</si>
  <si>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</si>
  <si>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</si>
  <si>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</si>
  <si>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</si>
  <si>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</si>
  <si>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</si>
  <si>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</si>
  <si>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</si>
  <si>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</si>
  <si>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</si>
  <si>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</si>
  <si>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</si>
  <si>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</si>
  <si>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</si>
  <si>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</si>
  <si>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</si>
  <si>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</si>
  <si>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</si>
  <si>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</si>
  <si>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</si>
  <si>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</si>
  <si>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</si>
  <si>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</si>
  <si>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</si>
  <si>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</si>
  <si>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</si>
  <si>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</si>
  <si>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</si>
  <si>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</si>
  <si>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</si>
  <si>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</si>
  <si>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</si>
  <si>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</si>
  <si>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</si>
  <si>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</si>
  <si>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</si>
  <si>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</si>
  <si>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</si>
  <si>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</si>
  <si>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</si>
  <si>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</si>
  <si>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</si>
  <si>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</si>
  <si>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</si>
  <si>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</si>
  <si>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</si>
  <si>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</si>
  <si>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</si>
  <si>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</si>
  <si>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</si>
  <si>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</si>
  <si>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</si>
  <si>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</si>
  <si>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</si>
  <si>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</si>
  <si>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</si>
  <si>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</si>
  <si>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</si>
  <si>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</si>
  <si>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</si>
  <si>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</si>
  <si>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</si>
  <si>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</si>
  <si>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</si>
  <si>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</si>
  <si>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</si>
  <si>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</si>
  <si>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</si>
  <si>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</si>
  <si>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</si>
  <si>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</si>
  <si>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</si>
  <si>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</si>
  <si>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</si>
  <si>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</si>
  <si>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</si>
  <si>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</si>
  <si>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</si>
  <si>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</si>
  <si>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</si>
  <si>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</si>
  <si>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</si>
  <si>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</si>
  <si>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</si>
  <si>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</si>
  <si>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</si>
  <si>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</si>
  <si>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</si>
  <si>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</si>
  <si>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</si>
  <si>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</si>
  <si>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</si>
  <si>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</si>
  <si>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</si>
  <si>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</si>
  <si>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</si>
  <si>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</si>
  <si>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</si>
  <si>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</si>
  <si>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</si>
  <si>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</si>
  <si>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</si>
  <si>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</si>
  <si>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</si>
  <si>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</si>
  <si>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</si>
  <si>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</si>
  <si>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</si>
  <si>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</si>
  <si>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</si>
  <si>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</si>
  <si>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</si>
  <si>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</si>
  <si>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</si>
  <si>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</si>
  <si>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</si>
  <si>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</si>
  <si>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</si>
  <si>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</si>
  <si>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</si>
  <si>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</si>
  <si>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</si>
  <si>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</si>
  <si>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</si>
  <si>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</si>
  <si>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</si>
  <si>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</si>
  <si>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</si>
  <si>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</si>
  <si>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</si>
  <si>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</si>
  <si>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</si>
  <si>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</si>
  <si>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</si>
  <si>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</si>
  <si>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</si>
  <si>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</si>
  <si>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</si>
  <si>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</si>
  <si>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</si>
  <si>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</si>
  <si>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</si>
  <si>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</si>
  <si>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</si>
  <si>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</si>
  <si>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</si>
  <si>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</si>
  <si>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</si>
  <si>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</si>
  <si>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</si>
  <si>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</si>
  <si>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</si>
  <si>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</si>
  <si>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</si>
  <si>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</si>
  <si>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</si>
  <si>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</si>
  <si>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</si>
  <si>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</si>
  <si>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</si>
  <si>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</si>
  <si>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</si>
  <si>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</si>
  <si>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</si>
  <si>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</si>
  <si>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</si>
  <si>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</si>
  <si>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</si>
  <si>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</si>
  <si>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</si>
  <si>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</si>
  <si>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</si>
  <si>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</si>
  <si>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</si>
  <si>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</si>
  <si>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</si>
  <si>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</si>
  <si>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</si>
  <si>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</si>
  <si>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</si>
  <si>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</si>
  <si>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</si>
  <si>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</si>
  <si>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</si>
  <si>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</si>
  <si>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</si>
  <si>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</si>
  <si>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</si>
  <si>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</si>
  <si>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</si>
  <si>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</si>
  <si>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</si>
  <si>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</si>
  <si>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</si>
  <si>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</si>
  <si>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</si>
  <si>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</si>
  <si>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</si>
  <si>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</si>
  <si>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</si>
  <si>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</si>
  <si>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</si>
  <si>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</si>
  <si>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</si>
  <si>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</si>
  <si>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</si>
  <si>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</si>
  <si>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</si>
  <si>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</si>
  <si>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</si>
  <si>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</si>
  <si>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</si>
  <si>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</si>
  <si>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</si>
  <si>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</si>
  <si>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</si>
  <si>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</si>
  <si>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</si>
  <si>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</si>
  <si>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</si>
  <si>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</si>
  <si>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</si>
  <si>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</si>
  <si>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</si>
  <si>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</si>
  <si>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</si>
  <si>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</si>
  <si>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</si>
  <si>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</si>
  <si>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</si>
  <si>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</si>
  <si>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</si>
  <si>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</si>
  <si>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</si>
  <si>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</si>
  <si>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</si>
  <si>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</si>
  <si>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</si>
  <si>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</si>
  <si>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</si>
  <si>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</si>
  <si>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</si>
  <si>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</si>
  <si>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</si>
  <si>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</si>
  <si>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</si>
  <si>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</si>
  <si>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</si>
  <si>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</si>
  <si>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</si>
  <si>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</si>
  <si>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</si>
  <si>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</si>
  <si>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</si>
  <si>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</si>
  <si>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</si>
  <si>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</si>
  <si>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</si>
  <si>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</si>
  <si>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</si>
  <si>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</si>
  <si>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</si>
  <si>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</si>
  <si>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</si>
  <si>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</si>
  <si>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</si>
  <si>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</si>
  <si>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</si>
  <si>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</si>
  <si>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</si>
  <si>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</si>
  <si>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</si>
  <si>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</si>
  <si>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</si>
  <si>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</si>
  <si>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</si>
  <si>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</si>
  <si>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</si>
  <si>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</si>
  <si>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</si>
  <si>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</si>
  <si>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</si>
  <si>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</si>
  <si>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</si>
  <si>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</si>
  <si>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</si>
  <si>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</si>
  <si>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</si>
  <si>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</si>
  <si>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</si>
  <si>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</si>
  <si>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</si>
  <si>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</si>
  <si>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</si>
  <si>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</si>
  <si>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</si>
  <si>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</si>
  <si>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</si>
  <si>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</si>
  <si>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</si>
  <si>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</si>
  <si>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</si>
  <si>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</si>
  <si>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</si>
  <si>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</si>
  <si>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</si>
  <si>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</si>
  <si>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</si>
  <si>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</si>
  <si>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</si>
  <si>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</si>
  <si>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</si>
  <si>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</si>
  <si>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</si>
  <si>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</si>
  <si>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</si>
  <si>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</si>
  <si>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</si>
  <si>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</si>
  <si>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</si>
  <si>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</si>
  <si>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</si>
  <si>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</si>
  <si>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</si>
  <si>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</si>
  <si>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</si>
  <si>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</si>
  <si>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</si>
  <si>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</si>
  <si>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</si>
  <si>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</si>
  <si>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</si>
  <si>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</si>
  <si>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</si>
  <si>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</si>
  <si>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</si>
  <si>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</si>
  <si>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</si>
  <si>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</si>
  <si>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</si>
  <si>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</si>
  <si>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</si>
  <si>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</si>
  <si>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</si>
  <si>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</si>
  <si>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</si>
  <si>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</si>
  <si>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</si>
  <si>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</si>
  <si>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</si>
  <si>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</si>
  <si>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</si>
  <si>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</si>
  <si>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</si>
  <si>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</si>
  <si>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</si>
  <si>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</si>
  <si>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</si>
  <si>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</si>
  <si>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</si>
  <si>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</si>
  <si>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</si>
  <si>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</si>
  <si>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</si>
  <si>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</si>
  <si>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</si>
  <si>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</si>
  <si>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</si>
  <si>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</si>
  <si>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</si>
  <si>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</si>
  <si>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</si>
  <si>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</si>
  <si>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</si>
  <si>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</si>
  <si>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</si>
  <si>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</si>
  <si>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</si>
  <si>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</si>
  <si>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</si>
  <si>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</si>
  <si>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</si>
  <si>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</si>
  <si>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</si>
  <si>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</si>
  <si>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</si>
  <si>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</si>
  <si>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</si>
  <si>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</si>
  <si>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</si>
  <si>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</si>
  <si>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</si>
  <si>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</si>
  <si>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</si>
  <si>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</si>
  <si>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</si>
  <si>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</si>
  <si>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</si>
  <si>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</si>
  <si>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</si>
  <si>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</si>
  <si>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</si>
  <si>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</si>
  <si>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</si>
  <si>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</si>
  <si>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</si>
  <si>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</si>
  <si>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</si>
  <si>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</si>
  <si>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</si>
  <si>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</si>
  <si>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</si>
  <si>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</si>
  <si>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</si>
  <si>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</si>
  <si>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</si>
  <si>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</si>
  <si>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</si>
  <si>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</si>
  <si>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</si>
  <si>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</si>
  <si>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</si>
  <si>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</si>
  <si>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</si>
  <si>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</si>
  <si>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</si>
  <si>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</si>
  <si>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</si>
  <si>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</si>
  <si>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</si>
  <si>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</si>
  <si>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</si>
  <si>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</si>
  <si>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</si>
  <si>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</si>
  <si>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</si>
  <si>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</si>
  <si>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</si>
  <si>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</si>
  <si>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</si>
  <si>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</si>
  <si>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</si>
  <si>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</si>
  <si>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</si>
  <si>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</si>
  <si>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</si>
  <si>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</si>
  <si>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</si>
  <si>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</si>
  <si>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</si>
  <si>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</si>
  <si>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</si>
  <si>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</si>
  <si>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</si>
  <si>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</si>
  <si>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</si>
  <si>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</si>
  <si>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</si>
  <si>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</si>
  <si>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</si>
  <si>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</si>
  <si>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</si>
  <si>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</si>
  <si>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</si>
  <si>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</si>
  <si>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</si>
  <si>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</si>
  <si>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</si>
  <si>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</si>
  <si>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</si>
  <si>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</si>
  <si>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</si>
  <si>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</si>
  <si>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</si>
  <si>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</si>
  <si>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</si>
  <si>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</si>
  <si>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</si>
  <si>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</si>
  <si>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</si>
  <si>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</si>
  <si>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</si>
  <si>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</si>
  <si>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</si>
  <si>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</si>
  <si>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</si>
  <si>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</si>
  <si>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</si>
  <si>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</si>
  <si>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</si>
  <si>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</si>
  <si>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</si>
  <si>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</si>
  <si>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</si>
  <si>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</si>
  <si>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</si>
  <si>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</si>
  <si>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</si>
  <si>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</si>
  <si>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</si>
  <si>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</si>
  <si>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</si>
  <si>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</si>
  <si>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</si>
  <si>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</si>
  <si>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</si>
  <si>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</si>
  <si>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</si>
  <si>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</si>
  <si>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</si>
  <si>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</si>
  <si>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</si>
  <si>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</si>
  <si>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</si>
  <si>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</si>
  <si>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</si>
  <si>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</si>
  <si>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</si>
  <si>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</si>
  <si>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</si>
  <si>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</si>
  <si>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</si>
  <si>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</si>
  <si>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</si>
  <si>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</si>
  <si>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</si>
  <si>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</si>
  <si>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</si>
  <si>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</si>
  <si>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</si>
  <si>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</si>
  <si>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</si>
  <si>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</si>
  <si>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</si>
  <si>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</si>
  <si>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</si>
  <si>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</si>
  <si>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</si>
  <si>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</si>
  <si>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</si>
  <si>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</si>
  <si>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</si>
  <si>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</si>
  <si>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</si>
  <si>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</si>
  <si>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</si>
  <si>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</si>
  <si>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</si>
  <si>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</si>
  <si>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</si>
  <si>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</si>
  <si>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</si>
  <si>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</si>
  <si>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</si>
  <si>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</si>
  <si>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</si>
  <si>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</si>
  <si>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</si>
  <si>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</si>
  <si>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</si>
  <si>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</si>
  <si>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</si>
  <si>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</si>
  <si>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</si>
  <si>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</si>
  <si>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</si>
  <si>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</si>
  <si>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</si>
  <si>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</si>
  <si>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</si>
  <si>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</si>
  <si>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</si>
  <si>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</si>
  <si>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</si>
  <si>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</si>
  <si>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</si>
  <si>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</si>
  <si>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</si>
  <si>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</si>
  <si>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</si>
  <si>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</si>
  <si>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</si>
  <si>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</si>
  <si>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</si>
  <si>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</si>
  <si>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</si>
  <si>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</si>
  <si>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</si>
  <si>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</si>
  <si>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</si>
  <si>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</si>
  <si>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</si>
  <si>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</si>
  <si>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</si>
  <si>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</si>
  <si>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</si>
  <si>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</si>
  <si>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</si>
  <si>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</si>
  <si>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</si>
  <si>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</si>
  <si>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</si>
  <si>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</si>
  <si>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</si>
  <si>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</si>
  <si>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</si>
  <si>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</si>
  <si>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</si>
  <si>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</si>
  <si>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</si>
  <si>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</si>
  <si>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</si>
  <si>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</si>
  <si>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</si>
  <si>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</si>
  <si>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</si>
  <si>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</si>
  <si>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</si>
  <si>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</si>
  <si>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</si>
  <si>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</si>
  <si>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</si>
  <si>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</si>
  <si>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</si>
  <si>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</si>
  <si>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</si>
  <si>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</si>
  <si>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</si>
  <si>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</si>
  <si>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</si>
  <si>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</si>
  <si>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</si>
  <si>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</si>
  <si>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</si>
  <si>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</si>
  <si>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</si>
  <si>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</si>
  <si>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</si>
  <si>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</si>
  <si>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</si>
  <si>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</si>
  <si>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</si>
  <si>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</si>
  <si>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</si>
  <si>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</si>
  <si>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</si>
  <si>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</si>
  <si>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</si>
  <si>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</si>
  <si>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</si>
  <si>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</si>
  <si>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</si>
  <si>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</si>
  <si>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</si>
  <si>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</si>
  <si>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</si>
  <si>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</si>
  <si>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</si>
  <si>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</si>
  <si>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</si>
  <si>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</si>
  <si>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</si>
  <si>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</si>
  <si>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</si>
  <si>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</si>
  <si>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</si>
  <si>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</si>
  <si>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</si>
  <si>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</si>
  <si>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</si>
  <si>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</si>
  <si>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</si>
  <si>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</si>
  <si>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</si>
  <si>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</si>
  <si>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</si>
  <si>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</si>
  <si>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</si>
  <si>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</si>
  <si>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</si>
  <si>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</si>
  <si>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</si>
  <si>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</si>
  <si>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</si>
  <si>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</si>
  <si>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</si>
  <si>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</si>
  <si>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</si>
  <si>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</si>
  <si>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</si>
  <si>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</si>
  <si>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</si>
  <si>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</si>
  <si>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</si>
  <si>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</si>
  <si>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</si>
  <si>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</si>
  <si>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</si>
  <si>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</si>
  <si>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</si>
  <si>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</si>
  <si>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</si>
  <si>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</si>
  <si>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</si>
  <si>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</si>
  <si>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</si>
  <si>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</si>
  <si>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</si>
  <si>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</si>
  <si>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</si>
  <si>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</si>
  <si>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</si>
  <si>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</si>
  <si>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</si>
  <si>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</si>
  <si>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</si>
  <si>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</si>
  <si>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</si>
  <si>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</si>
  <si>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</si>
  <si>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</si>
  <si>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</si>
  <si>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</si>
  <si>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</si>
  <si>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</si>
  <si>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</si>
  <si>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</si>
  <si>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</si>
  <si>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</si>
  <si>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</si>
  <si>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</si>
  <si>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</si>
  <si>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</si>
  <si>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</si>
  <si>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</si>
  <si>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</si>
  <si>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</si>
  <si>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</si>
  <si>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</si>
  <si>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</si>
  <si>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</si>
  <si>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</si>
  <si>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</si>
  <si>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</si>
  <si>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</si>
  <si>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</si>
  <si>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</si>
  <si>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</si>
  <si>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</si>
  <si>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</si>
  <si>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</si>
  <si>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</si>
  <si>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</si>
  <si>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</si>
  <si>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</si>
  <si>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</si>
  <si>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</si>
  <si>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</si>
  <si>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</si>
  <si>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</si>
  <si>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</si>
  <si>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</si>
  <si>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</si>
  <si>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</si>
  <si>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</si>
  <si>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</si>
  <si>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</si>
  <si>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</si>
  <si>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</si>
  <si>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</si>
  <si>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</si>
  <si>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</si>
  <si>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</si>
  <si>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</si>
  <si>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</si>
  <si>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</si>
  <si>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</si>
  <si>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</si>
  <si>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</si>
  <si>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</si>
  <si>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</si>
  <si>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</si>
  <si>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</si>
  <si>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</si>
  <si>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</si>
  <si>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</si>
  <si>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</si>
  <si>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</si>
  <si>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</si>
  <si>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</si>
  <si>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</si>
  <si>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</si>
  <si>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</si>
  <si>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</si>
  <si>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</si>
  <si>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</si>
  <si>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</si>
  <si>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</si>
  <si>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</si>
  <si>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</si>
  <si>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</si>
  <si>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</si>
  <si>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</si>
  <si>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</si>
  <si>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</si>
  <si>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</si>
  <si>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</si>
  <si>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</si>
  <si>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</si>
  <si>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</si>
  <si>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</si>
  <si>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</si>
  <si>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</si>
  <si>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</si>
  <si>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</si>
  <si>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</si>
  <si>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</si>
  <si>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</si>
  <si>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</si>
  <si>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</si>
  <si>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</si>
  <si>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</si>
  <si>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</si>
  <si>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</si>
  <si>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</si>
  <si>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</si>
  <si>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</si>
  <si>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</si>
  <si>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</si>
  <si>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</si>
  <si>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</si>
  <si>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</si>
  <si>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</si>
  <si>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</si>
  <si>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</si>
  <si>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</si>
  <si>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</si>
  <si>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</si>
  <si>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</si>
  <si>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</si>
  <si>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</si>
  <si>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</si>
  <si>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</si>
  <si>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</si>
  <si>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</si>
  <si>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</si>
  <si>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</si>
  <si>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</si>
  <si>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</si>
  <si>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</si>
  <si>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</si>
  <si>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</si>
  <si>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</si>
  <si>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</si>
  <si>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</si>
  <si>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</si>
  <si>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</si>
  <si>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</si>
  <si>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</si>
  <si>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</si>
  <si>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</si>
  <si>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</si>
  <si>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</si>
  <si>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</si>
  <si>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</si>
  <si>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</si>
  <si>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</si>
  <si>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</si>
  <si>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</si>
  <si>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</si>
  <si>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</si>
  <si>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</si>
  <si>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</si>
  <si>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</si>
  <si>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</si>
  <si>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</si>
  <si>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</si>
  <si>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</si>
  <si>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</si>
  <si>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</si>
  <si>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</si>
  <si>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</si>
  <si>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</si>
  <si>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</si>
  <si>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</si>
  <si>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</si>
  <si>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</si>
  <si>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</si>
  <si>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</si>
  <si>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</si>
  <si>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</si>
  <si>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</si>
  <si>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</si>
  <si>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</si>
  <si>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</si>
  <si>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</si>
  <si>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</si>
  <si>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</si>
  <si>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</si>
  <si>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</si>
  <si>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</si>
  <si>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</si>
  <si>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</si>
  <si>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</si>
  <si>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</si>
  <si>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</si>
  <si>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</si>
  <si>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</si>
  <si>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</si>
  <si>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</si>
  <si>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</si>
  <si>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</si>
  <si>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</si>
  <si>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</si>
  <si>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</si>
  <si>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</si>
  <si>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</si>
  <si>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</si>
  <si>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</si>
  <si>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</si>
  <si>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</si>
  <si>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</si>
  <si>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</si>
  <si>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</si>
  <si>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</si>
  <si>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</si>
  <si>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</si>
  <si>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</si>
  <si>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</si>
  <si>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</si>
  <si>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</si>
  <si>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</si>
  <si>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</si>
  <si>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</si>
  <si>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</si>
  <si>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</si>
  <si>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</si>
  <si>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</si>
  <si>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</si>
  <si>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</si>
  <si>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</si>
  <si>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</si>
  <si>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</si>
  <si>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</si>
  <si>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</si>
  <si>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</si>
  <si>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</si>
  <si>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</si>
  <si>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</si>
  <si>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</si>
  <si>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</si>
  <si>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</si>
  <si>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</si>
  <si>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</si>
  <si>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</si>
  <si>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</si>
  <si>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</si>
  <si>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</si>
  <si>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</si>
  <si>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</si>
  <si>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</si>
  <si>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</si>
  <si>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</si>
  <si>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</si>
  <si>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</si>
  <si>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</si>
  <si>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</si>
  <si>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</si>
  <si>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</si>
  <si>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</si>
  <si>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</si>
  <si>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</si>
  <si>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</si>
  <si>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</si>
  <si>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</si>
  <si>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</si>
  <si>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</si>
  <si>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</si>
  <si>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</si>
  <si>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</si>
  <si>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</si>
  <si>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</si>
  <si>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</si>
  <si>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</si>
  <si>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</si>
  <si>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</si>
  <si>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</si>
  <si>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</si>
  <si>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</si>
  <si>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</si>
  <si>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</si>
  <si>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</si>
  <si>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</si>
  <si>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</si>
  <si>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</si>
  <si>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</si>
  <si>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</si>
  <si>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</si>
  <si>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</si>
  <si>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</si>
  <si>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</si>
  <si>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</si>
  <si>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</si>
  <si>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</si>
  <si>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</si>
  <si>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</si>
  <si>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</si>
  <si>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</si>
  <si>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</si>
  <si>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</si>
  <si>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</si>
  <si>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</si>
  <si>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</si>
  <si>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</si>
  <si>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</si>
  <si>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</si>
  <si>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</si>
  <si>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</si>
  <si>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</si>
  <si>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</si>
  <si>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</si>
  <si>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</si>
  <si>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</si>
  <si>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</si>
  <si>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</si>
  <si>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</si>
  <si>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</si>
  <si>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</si>
  <si>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</si>
  <si>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</si>
  <si>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</si>
  <si>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</si>
  <si>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</si>
  <si>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</si>
  <si>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</si>
  <si>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</si>
  <si>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</si>
  <si>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</si>
  <si>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</si>
  <si>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</si>
  <si>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</si>
  <si>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</si>
  <si>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</si>
  <si>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</si>
  <si>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</si>
  <si>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</si>
  <si>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</si>
  <si>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</si>
  <si>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</si>
  <si>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</si>
  <si>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</si>
  <si>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</si>
  <si>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</si>
  <si>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</si>
  <si>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</si>
  <si>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</si>
  <si>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</si>
  <si>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</si>
  <si>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</si>
  <si>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</si>
  <si>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</si>
  <si>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</si>
  <si>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</si>
  <si>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</si>
  <si>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</si>
  <si>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</si>
  <si>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</si>
  <si>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</si>
  <si>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</si>
  <si>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</si>
  <si>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</si>
  <si>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</si>
  <si>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</si>
  <si>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</si>
  <si>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</si>
  <si>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</si>
  <si>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</si>
  <si>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</si>
  <si>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</si>
  <si>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</si>
  <si>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</si>
  <si>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</si>
  <si>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</si>
  <si>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</si>
  <si>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</si>
  <si>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</si>
  <si>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</si>
  <si>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</si>
  <si>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</si>
  <si>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</si>
  <si>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</si>
  <si>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</si>
  <si>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</si>
  <si>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</si>
  <si>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</si>
  <si>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</si>
  <si>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</si>
  <si>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</si>
  <si>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</si>
  <si>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</si>
  <si>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</si>
  <si>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</si>
  <si>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</si>
  <si>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</si>
  <si>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</si>
  <si>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</si>
  <si>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</si>
  <si>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</si>
  <si>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</si>
  <si>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</si>
  <si>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</si>
  <si>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</si>
  <si>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</si>
  <si>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</si>
  <si>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</si>
  <si>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</si>
  <si>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</si>
  <si>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</si>
  <si>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</si>
  <si>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</si>
  <si>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</si>
  <si>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</si>
  <si>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</si>
  <si>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</si>
  <si>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</si>
  <si>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</si>
  <si>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</si>
  <si>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</si>
  <si>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</si>
  <si>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</si>
  <si>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</si>
  <si>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</si>
  <si>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</si>
  <si>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</si>
  <si>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</si>
  <si>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</si>
  <si>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</si>
  <si>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</si>
  <si>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</si>
  <si>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</si>
  <si>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</si>
  <si>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</si>
  <si>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</si>
  <si>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</si>
  <si>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</si>
  <si>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</si>
  <si>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</si>
  <si>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</si>
  <si>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</si>
  <si>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</si>
  <si>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</si>
  <si>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</si>
  <si>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</si>
  <si>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</si>
  <si>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</si>
  <si>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</si>
  <si>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</si>
  <si>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</si>
  <si>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</si>
  <si>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</si>
  <si>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</si>
  <si>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</si>
  <si>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</si>
  <si>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</si>
  <si>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</si>
  <si>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</si>
  <si>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</si>
  <si>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</si>
  <si>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</si>
  <si>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</si>
  <si>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</si>
  <si>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</si>
  <si>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</si>
  <si>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</si>
  <si>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</si>
  <si>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</si>
  <si>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</si>
  <si>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</si>
  <si>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</si>
  <si>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</si>
  <si>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</si>
  <si>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</si>
  <si>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</si>
  <si>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</si>
  <si>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</si>
  <si>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</si>
  <si>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</si>
  <si>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</si>
  <si>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</si>
  <si>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</si>
  <si>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</si>
  <si>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</si>
  <si>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</si>
  <si>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</si>
  <si>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</si>
  <si>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</si>
  <si>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</si>
  <si>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</si>
  <si>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</si>
  <si>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</si>
  <si>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</si>
  <si>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</si>
  <si>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</si>
  <si>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</si>
  <si>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</si>
  <si>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</si>
  <si>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</si>
  <si>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</si>
  <si>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</si>
  <si>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</si>
  <si>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</si>
  <si>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</si>
  <si>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</si>
  <si>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</si>
  <si>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</si>
  <si>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</si>
  <si>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</si>
  <si>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</si>
  <si>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</si>
  <si>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</si>
  <si>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</si>
  <si>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</si>
  <si>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</si>
  <si>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</si>
  <si>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</si>
  <si>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</si>
  <si>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</si>
  <si>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</si>
  <si>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</si>
  <si>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</si>
  <si>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</si>
  <si>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</si>
  <si>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</si>
  <si>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</si>
  <si>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</si>
  <si>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</si>
  <si>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</si>
  <si>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</si>
  <si>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</si>
  <si>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</si>
  <si>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</si>
  <si>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</si>
  <si>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</si>
  <si>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</si>
  <si>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</si>
  <si>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</si>
  <si>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</si>
  <si>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</si>
  <si>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</si>
  <si>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</si>
  <si>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</si>
  <si>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</si>
  <si>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</si>
  <si>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</si>
  <si>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</si>
  <si>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</si>
  <si>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</si>
  <si>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</si>
  <si>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</si>
  <si>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</si>
  <si>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</si>
  <si>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</si>
  <si>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</si>
  <si>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</si>
  <si>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</si>
  <si>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</si>
  <si>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</si>
  <si>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</si>
  <si>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</si>
  <si>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</si>
  <si>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</si>
  <si>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</si>
  <si>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</si>
  <si>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</si>
  <si>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</si>
  <si>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</si>
  <si>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</si>
  <si>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</si>
  <si>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</si>
  <si>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</si>
  <si>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</si>
  <si>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</si>
  <si>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</si>
  <si>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</si>
  <si>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</si>
  <si>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</si>
  <si>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</si>
  <si>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</si>
  <si>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</si>
  <si>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</si>
  <si>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</si>
  <si>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</si>
  <si>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</si>
  <si>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</si>
  <si>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</si>
  <si>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</si>
  <si>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</si>
  <si>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</si>
  <si>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</si>
  <si>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</si>
  <si>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</si>
  <si>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</si>
  <si>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</si>
  <si>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</si>
  <si>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</si>
  <si>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</si>
  <si>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</si>
  <si>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</si>
  <si>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</si>
  <si>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</si>
  <si>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</si>
  <si>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</si>
  <si>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</si>
  <si>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</si>
  <si>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</si>
  <si>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</si>
  <si>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</si>
  <si>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</si>
  <si>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</si>
  <si>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</si>
  <si>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</si>
  <si>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</si>
  <si>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</si>
  <si>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</si>
  <si>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</si>
  <si>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</si>
  <si>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</si>
  <si>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</si>
  <si>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</si>
  <si>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</si>
  <si>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</si>
  <si>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</si>
  <si>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</si>
  <si>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</si>
  <si>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</si>
  <si>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</si>
  <si>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</si>
  <si>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</si>
  <si>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</si>
  <si>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</si>
  <si>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</si>
  <si>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</si>
  <si>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</si>
  <si>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</si>
  <si>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</si>
  <si>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</si>
  <si>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</si>
  <si>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</si>
  <si>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</si>
  <si>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</si>
  <si>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</si>
  <si>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</si>
  <si>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</si>
  <si>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</si>
  <si>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</si>
  <si>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</si>
  <si>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</si>
  <si>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</si>
  <si>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</si>
  <si>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</si>
  <si>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</si>
  <si>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</si>
  <si>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</si>
  <si>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</si>
  <si>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</si>
  <si>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</si>
  <si>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</si>
  <si>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</si>
  <si>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</si>
  <si>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</si>
  <si>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</si>
  <si>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</si>
  <si>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</si>
  <si>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</si>
  <si>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</si>
  <si>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</si>
  <si>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</si>
  <si>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</si>
  <si>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</si>
  <si>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</si>
  <si>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</si>
  <si>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</si>
  <si>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</si>
  <si>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</si>
  <si>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</si>
  <si>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</si>
  <si>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</si>
  <si>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</si>
  <si>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</si>
  <si>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</si>
  <si>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</si>
  <si>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</si>
  <si>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</si>
  <si>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</si>
  <si>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</si>
  <si>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</si>
  <si>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</si>
  <si>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</si>
  <si>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</si>
  <si>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</si>
  <si>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</si>
  <si>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</si>
  <si>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</si>
  <si>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</si>
  <si>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</si>
  <si>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</si>
  <si>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</si>
  <si>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</si>
  <si>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</si>
  <si>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</si>
  <si>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</si>
  <si>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</si>
  <si>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</si>
  <si>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</si>
  <si>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</si>
  <si>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</si>
  <si>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</si>
  <si>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</si>
  <si>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</si>
  <si>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</si>
  <si>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</si>
  <si>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</si>
  <si>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</si>
  <si>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</si>
  <si>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</si>
  <si>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</si>
  <si>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</si>
  <si>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</si>
  <si>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</si>
  <si>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</si>
  <si>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</si>
  <si>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</si>
  <si>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</si>
  <si>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</si>
  <si>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</si>
  <si>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</si>
  <si>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</si>
  <si>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</si>
  <si>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</si>
  <si>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</si>
  <si>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</si>
  <si>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</si>
  <si>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</si>
  <si>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</si>
  <si>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</si>
  <si>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</si>
  <si>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</si>
  <si>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</si>
  <si>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</si>
  <si>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</si>
  <si>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</si>
  <si>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</si>
  <si>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</si>
  <si>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</si>
  <si>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</si>
  <si>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</si>
  <si>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</si>
  <si>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</si>
  <si>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</si>
  <si>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</si>
  <si>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</si>
  <si>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</si>
  <si>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</si>
  <si>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</si>
  <si>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</si>
  <si>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</si>
  <si>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</si>
  <si>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</si>
  <si>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</si>
  <si>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</si>
  <si>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</si>
  <si>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</si>
  <si>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</si>
  <si>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</si>
  <si>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</si>
  <si>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</si>
  <si>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</si>
  <si>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</si>
  <si>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</si>
  <si>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</si>
  <si>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</si>
  <si>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</si>
  <si>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</si>
  <si>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</si>
  <si>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</si>
  <si>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</si>
  <si>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</si>
  <si>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</si>
  <si>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</si>
  <si>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</si>
  <si>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</si>
  <si>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</si>
  <si>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</si>
  <si>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</si>
  <si>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</si>
  <si>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</si>
  <si>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</si>
  <si>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</si>
  <si>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</si>
  <si>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</si>
  <si>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</si>
  <si>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</si>
  <si>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</si>
  <si>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</si>
  <si>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</si>
  <si>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</si>
  <si>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</si>
  <si>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</si>
  <si>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</si>
  <si>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</si>
  <si>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</si>
  <si>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</si>
  <si>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</si>
  <si>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</si>
  <si>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</si>
  <si>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</si>
  <si>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</si>
  <si>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</si>
  <si>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</si>
  <si>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</si>
  <si>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</si>
  <si>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</si>
  <si>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</si>
  <si>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</si>
  <si>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</si>
  <si>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</si>
  <si>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</si>
  <si>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</si>
  <si>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</si>
  <si>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</si>
  <si>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</si>
  <si>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</si>
  <si>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</si>
  <si>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</si>
  <si>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</si>
  <si>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</si>
  <si>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</si>
  <si>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</si>
  <si>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</si>
  <si>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</si>
  <si>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</si>
  <si>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</si>
  <si>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</si>
  <si>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</si>
  <si>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</si>
  <si>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</si>
  <si>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</si>
  <si>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</si>
  <si>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</si>
  <si>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</si>
  <si>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</si>
  <si>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</si>
  <si>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</si>
  <si>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</si>
  <si>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</si>
  <si>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</si>
  <si>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</si>
  <si>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</si>
  <si>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</si>
  <si>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</si>
  <si>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</si>
  <si>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</si>
  <si>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</si>
  <si>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</si>
  <si>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</si>
  <si>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</si>
  <si>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</si>
  <si>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</si>
  <si>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</si>
  <si>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</si>
  <si>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</si>
  <si>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</si>
  <si>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</si>
  <si>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</si>
  <si>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</si>
  <si>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</si>
  <si>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</si>
  <si>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</si>
  <si>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</si>
  <si>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</si>
  <si>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</si>
  <si>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</si>
  <si>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</si>
  <si>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</si>
  <si>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</si>
  <si>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</si>
  <si>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</si>
  <si>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</si>
  <si>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</si>
  <si>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</si>
  <si>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</si>
  <si>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</si>
  <si>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</si>
  <si>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</si>
  <si>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</si>
  <si>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</si>
  <si>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</si>
  <si>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</si>
  <si>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</si>
  <si>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</si>
  <si>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</si>
  <si>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</si>
  <si>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</si>
  <si>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</si>
  <si>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</si>
  <si>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</si>
  <si>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</si>
  <si>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</si>
  <si>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</si>
  <si>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</si>
  <si>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</si>
  <si>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</si>
  <si>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</si>
  <si>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</si>
  <si>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</si>
  <si>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</si>
  <si>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</si>
  <si>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</si>
  <si>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</si>
  <si>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</si>
  <si>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</si>
  <si>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</si>
  <si>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</si>
  <si>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</si>
  <si>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</si>
  <si>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</si>
  <si>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</si>
  <si>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</si>
  <si>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</si>
  <si>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</si>
  <si>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</si>
  <si>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</si>
  <si>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</si>
  <si>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</si>
  <si>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</si>
  <si>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</si>
  <si>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</si>
  <si>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</si>
  <si>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</si>
  <si>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</si>
  <si>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</si>
  <si>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</si>
  <si>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</si>
  <si>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</si>
  <si>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</si>
  <si>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</si>
  <si>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</si>
  <si>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</si>
  <si>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</si>
  <si>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</si>
  <si>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</si>
  <si>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</si>
  <si>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</si>
  <si>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</si>
  <si>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</si>
  <si>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</si>
  <si>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</si>
  <si>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</si>
  <si>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</si>
  <si>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</si>
  <si>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</si>
  <si>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</si>
  <si>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</si>
  <si>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</si>
  <si>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</si>
  <si>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</si>
  <si>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</si>
  <si>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</si>
  <si>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</si>
  <si>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</si>
  <si>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</si>
  <si>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</si>
  <si>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</si>
  <si>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</si>
  <si>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</si>
  <si>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</si>
  <si>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</si>
  <si>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</si>
  <si>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</si>
  <si>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</si>
  <si>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</si>
  <si>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</si>
  <si>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</si>
  <si>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</si>
  <si>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</si>
  <si>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</si>
  <si>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</si>
  <si>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</si>
  <si>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</si>
  <si>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</si>
  <si>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</si>
  <si>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</si>
  <si>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</si>
  <si>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</si>
  <si>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</si>
  <si>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</si>
  <si>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</si>
  <si>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</si>
  <si>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</si>
  <si>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</si>
  <si>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</si>
  <si>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</si>
  <si>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</si>
  <si>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</si>
  <si>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</si>
  <si>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</si>
  <si>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</si>
  <si>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</si>
  <si>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</si>
  <si>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</si>
  <si>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</si>
  <si>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</si>
  <si>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</si>
  <si>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</si>
  <si>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</si>
  <si>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</si>
  <si>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</si>
  <si>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</si>
  <si>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</si>
  <si>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</si>
  <si>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</si>
  <si>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</si>
  <si>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</si>
  <si>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</si>
  <si>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</si>
  <si>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</si>
  <si>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</si>
  <si>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</si>
  <si>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</si>
  <si>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</si>
  <si>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</si>
  <si>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</si>
  <si>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</si>
  <si>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</si>
  <si>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</si>
  <si>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</si>
  <si>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</si>
  <si>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</si>
  <si>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</si>
  <si>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</si>
  <si>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</si>
  <si>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</si>
  <si>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</si>
  <si>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</si>
  <si>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</si>
  <si>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</si>
  <si>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</si>
  <si>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</si>
  <si>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</si>
  <si>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</si>
  <si>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</si>
  <si>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</si>
  <si>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</si>
  <si>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</si>
  <si>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</si>
  <si>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</si>
  <si>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</si>
  <si>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</si>
  <si>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</si>
  <si>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</si>
  <si>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</si>
  <si>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</si>
  <si>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</si>
  <si>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</si>
  <si>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</si>
  <si>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</si>
  <si>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</si>
  <si>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</si>
  <si>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</si>
  <si>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</si>
  <si>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</si>
  <si>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</si>
  <si>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</si>
  <si>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</si>
  <si>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</si>
  <si>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</si>
  <si>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</si>
  <si>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</si>
  <si>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</si>
  <si>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</si>
  <si>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</si>
  <si>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</si>
  <si>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</si>
  <si>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</si>
  <si>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</si>
  <si>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</si>
  <si>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</si>
  <si>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</si>
  <si>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</si>
  <si>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</si>
  <si>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</si>
  <si>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</si>
  <si>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</si>
  <si>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</si>
  <si>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</si>
  <si>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</si>
  <si>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</si>
  <si>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</si>
  <si>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</si>
  <si>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</si>
  <si>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</si>
  <si>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</si>
  <si>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</si>
  <si>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</si>
  <si>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</si>
  <si>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</si>
  <si>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</si>
  <si>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</si>
  <si>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</si>
  <si>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</si>
  <si>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</si>
  <si>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</si>
  <si>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</si>
  <si>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</si>
  <si>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</si>
  <si>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</si>
  <si>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</si>
  <si>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</si>
  <si>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</si>
  <si>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</si>
  <si>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</si>
  <si>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</si>
  <si>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</si>
  <si>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</si>
  <si>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</si>
  <si>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</si>
  <si>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</si>
  <si>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</si>
  <si>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</si>
  <si>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</si>
  <si>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</si>
  <si>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</si>
  <si>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</si>
  <si>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</si>
  <si>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</si>
  <si>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</si>
  <si>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</si>
  <si>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</si>
  <si>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</si>
  <si>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</si>
  <si>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</si>
  <si>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</si>
  <si>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</si>
  <si>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</si>
  <si>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</si>
  <si>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</si>
  <si>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</si>
  <si>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</si>
  <si>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</si>
  <si>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</si>
  <si>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</si>
  <si>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</si>
  <si>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</si>
  <si>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</si>
  <si>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</si>
  <si>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</si>
  <si>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</si>
  <si>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</si>
  <si>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</si>
  <si>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</si>
  <si>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</si>
  <si>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</si>
  <si>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</si>
  <si>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</si>
  <si>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</si>
  <si>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</si>
  <si>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</si>
  <si>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</si>
  <si>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</si>
  <si>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</si>
  <si>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</si>
  <si>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</si>
  <si>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</si>
  <si>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</si>
  <si>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</si>
  <si>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</si>
  <si>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</si>
  <si>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</si>
  <si>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</si>
  <si>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</si>
  <si>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</si>
  <si>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</si>
  <si>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</si>
  <si>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</si>
  <si>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</si>
  <si>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</si>
  <si>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</si>
  <si>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</si>
  <si>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</si>
  <si>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</si>
  <si>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</si>
  <si>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</si>
  <si>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</si>
  <si>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</si>
  <si>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</si>
  <si>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</si>
  <si>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</si>
  <si>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</si>
  <si>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</si>
  <si>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</si>
  <si>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</si>
  <si>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</si>
  <si>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</si>
  <si>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</si>
  <si>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</si>
  <si>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</si>
  <si>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</si>
  <si>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</si>
  <si>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</si>
  <si>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</si>
  <si>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</si>
  <si>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</si>
  <si>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</si>
  <si>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</si>
  <si>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</si>
  <si>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</si>
  <si>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</si>
  <si>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</si>
  <si>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</si>
  <si>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</si>
  <si>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</si>
  <si>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</si>
  <si>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</si>
  <si>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</si>
  <si>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</si>
  <si>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</si>
  <si>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</si>
  <si>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</si>
  <si>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</si>
  <si>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</si>
  <si>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</si>
  <si>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</si>
  <si>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</si>
  <si>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</si>
  <si>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</si>
  <si>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</si>
  <si>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</si>
  <si>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</si>
  <si>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</si>
  <si>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</si>
  <si>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</si>
  <si>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</si>
  <si>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</si>
  <si>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</si>
  <si>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</si>
  <si>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</si>
  <si>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</si>
  <si>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</si>
  <si>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</si>
  <si>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</si>
  <si>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</si>
  <si>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</si>
  <si>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</si>
  <si>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</si>
  <si>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</si>
  <si>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</si>
  <si>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</si>
  <si>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</si>
  <si>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</si>
  <si>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</si>
  <si>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</si>
  <si>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</si>
  <si>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</si>
  <si>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</si>
  <si>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</si>
  <si>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</si>
  <si>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</si>
  <si>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</si>
  <si>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</si>
  <si>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</si>
  <si>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</si>
  <si>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</si>
  <si>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</si>
  <si>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</si>
  <si>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</si>
  <si>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</si>
  <si>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</si>
  <si>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</si>
  <si>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</si>
  <si>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</si>
  <si>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</si>
  <si>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</si>
  <si>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</si>
  <si>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</si>
  <si>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</si>
  <si>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</si>
  <si>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</si>
  <si>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</si>
  <si>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</si>
  <si>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</si>
  <si>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</si>
  <si>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</si>
  <si>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</si>
  <si>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</si>
  <si>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</si>
  <si>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</si>
  <si>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</si>
  <si>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</si>
  <si>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</si>
  <si>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</si>
  <si>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</si>
  <si>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</si>
  <si>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</si>
  <si>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</si>
  <si>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</si>
  <si>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</si>
  <si>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</si>
  <si>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</si>
  <si>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</si>
  <si>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</si>
  <si>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</si>
  <si>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</si>
  <si>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</si>
  <si>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</si>
  <si>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</si>
  <si>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</si>
  <si>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</si>
  <si>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</si>
  <si>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</si>
  <si>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</si>
  <si>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</si>
  <si>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</si>
  <si>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</si>
  <si>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</si>
  <si>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</si>
  <si>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</si>
  <si>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</si>
  <si>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</si>
  <si>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</si>
  <si>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</si>
  <si>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</si>
  <si>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</si>
  <si>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</si>
  <si>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</si>
  <si>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</si>
  <si>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</si>
  <si>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</si>
  <si>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</si>
  <si>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</si>
  <si>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</si>
  <si>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</si>
  <si>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</si>
  <si>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</si>
  <si>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</si>
  <si>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</si>
  <si>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</si>
  <si>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</si>
  <si>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</si>
  <si>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</si>
  <si>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</si>
  <si>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</si>
  <si>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</si>
  <si>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</si>
  <si>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</si>
  <si>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</si>
  <si>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</si>
  <si>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</si>
  <si>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</si>
  <si>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</si>
  <si>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</si>
  <si>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</si>
  <si>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</si>
  <si>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</si>
  <si>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</si>
  <si>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</si>
  <si>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</si>
  <si>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</si>
  <si>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</si>
  <si>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</si>
  <si>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</si>
  <si>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</si>
  <si>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</si>
  <si>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</si>
  <si>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</si>
  <si>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</si>
  <si>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</si>
  <si>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</si>
  <si>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</si>
  <si>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</si>
  <si>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</si>
  <si>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</si>
  <si>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</si>
  <si>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</si>
  <si>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</si>
  <si>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</si>
  <si>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</si>
  <si>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</si>
  <si>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</si>
  <si>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</si>
  <si>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</si>
  <si>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</si>
  <si>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</si>
  <si>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</si>
  <si>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</si>
  <si>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</si>
  <si>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</si>
  <si>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</si>
  <si>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</si>
  <si>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</si>
  <si>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</si>
  <si>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</si>
  <si>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</si>
  <si>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</si>
  <si>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</si>
  <si>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</si>
  <si>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</si>
  <si>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</si>
  <si>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</si>
  <si>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</si>
  <si>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</si>
  <si>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</si>
  <si>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</si>
  <si>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</si>
  <si>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</si>
  <si>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</si>
  <si>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</si>
  <si>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</si>
  <si>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</si>
  <si>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</si>
  <si>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</si>
  <si>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</si>
  <si>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</si>
  <si>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</si>
  <si>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</si>
  <si>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</si>
  <si>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</si>
  <si>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</si>
  <si>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</si>
  <si>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</si>
  <si>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</si>
  <si>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</si>
  <si>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</si>
  <si>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</si>
  <si>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</si>
  <si>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</si>
  <si>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</si>
  <si>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</si>
  <si>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</si>
  <si>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</si>
  <si>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</si>
  <si>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</si>
  <si>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</si>
  <si>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</si>
  <si>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</si>
  <si>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</si>
  <si>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</si>
  <si>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</si>
  <si>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</si>
  <si>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</si>
  <si>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</si>
  <si>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</si>
  <si>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</si>
  <si>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</si>
  <si>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</si>
  <si>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</si>
  <si>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</si>
  <si>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</si>
  <si>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</si>
  <si>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</si>
  <si>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</si>
  <si>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</si>
  <si>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</si>
  <si>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</si>
  <si>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</si>
  <si>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</si>
  <si>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</si>
  <si>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</si>
  <si>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</si>
  <si>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</si>
  <si>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</si>
  <si>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</si>
  <si>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</si>
  <si>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</si>
  <si>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</si>
  <si>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</si>
  <si>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</si>
  <si>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</si>
  <si>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</si>
  <si>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</si>
  <si>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</si>
  <si>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</si>
  <si>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</si>
  <si>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</si>
  <si>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</si>
  <si>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</si>
  <si>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</si>
  <si>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</si>
  <si>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</si>
  <si>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</si>
  <si>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</si>
  <si>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</si>
  <si>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</si>
  <si>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</si>
  <si>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</si>
  <si>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</si>
  <si>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</si>
  <si>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</si>
  <si>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</si>
  <si>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</si>
  <si>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</si>
  <si>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</si>
  <si>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</si>
  <si>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</si>
  <si>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</si>
  <si>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</si>
  <si>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</si>
  <si>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</si>
  <si>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</si>
  <si>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</si>
  <si>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</si>
  <si>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</si>
  <si>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</si>
  <si>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</si>
  <si>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</si>
  <si>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</si>
  <si>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</si>
  <si>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</si>
  <si>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</si>
  <si>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</si>
  <si>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</si>
  <si>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</si>
  <si>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</si>
  <si>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</si>
  <si>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</si>
  <si>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</si>
  <si>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</si>
  <si>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</si>
  <si>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</si>
  <si>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</si>
  <si>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</si>
  <si>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</si>
  <si>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</si>
  <si>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</si>
  <si>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</si>
  <si>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</si>
  <si>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</si>
  <si>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</si>
  <si>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</si>
  <si>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</si>
  <si>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</si>
  <si>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</si>
  <si>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</si>
  <si>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</si>
  <si>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</si>
  <si>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</si>
  <si>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</si>
  <si>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</si>
  <si>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</si>
  <si>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</si>
  <si>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</si>
  <si>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</si>
  <si>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</si>
  <si>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</si>
  <si>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</si>
  <si>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</si>
  <si>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</si>
  <si>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</si>
  <si>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</si>
  <si>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</si>
  <si>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</si>
  <si>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</si>
  <si>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</si>
  <si>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</si>
  <si>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</si>
  <si>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</si>
  <si>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</si>
  <si>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</si>
  <si>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</si>
  <si>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</si>
  <si>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</si>
  <si>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</si>
  <si>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</si>
  <si>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</si>
  <si>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</si>
  <si>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</si>
  <si>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</si>
  <si>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</si>
  <si>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</si>
  <si>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</si>
  <si>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</si>
  <si>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</si>
  <si>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</si>
  <si>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</si>
  <si>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</si>
  <si>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</si>
  <si>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</si>
  <si>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</si>
  <si>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</si>
  <si>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</si>
  <si>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</si>
  <si>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</si>
  <si>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</si>
  <si>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</si>
  <si>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</si>
  <si>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</si>
  <si>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</si>
  <si>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</si>
  <si>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</si>
  <si>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</si>
  <si>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</si>
  <si>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</si>
  <si>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</si>
  <si>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</si>
  <si>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</si>
  <si>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</si>
  <si>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</si>
  <si>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</si>
  <si>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</si>
  <si>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</si>
  <si>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</si>
  <si>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</si>
  <si>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</si>
  <si>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</si>
  <si>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</si>
  <si>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</si>
  <si>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</si>
  <si>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</si>
  <si>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</si>
  <si>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</si>
  <si>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</si>
  <si>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</si>
  <si>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</si>
  <si>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</si>
  <si>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</si>
  <si>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</si>
  <si>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</si>
  <si>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</si>
  <si>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</si>
  <si>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</si>
  <si>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</si>
  <si>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</si>
  <si>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</si>
  <si>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</si>
  <si>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</si>
  <si>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</si>
  <si>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</si>
  <si>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</si>
  <si>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</si>
  <si>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</si>
  <si>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</si>
  <si>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</si>
  <si>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</si>
  <si>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</si>
  <si>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</si>
  <si>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</si>
  <si>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</si>
  <si>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</si>
  <si>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</si>
  <si>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</si>
  <si>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</si>
  <si>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</si>
  <si>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</si>
  <si>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</si>
  <si>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</si>
  <si>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</si>
  <si>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</si>
  <si>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</si>
  <si>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</si>
  <si>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</si>
  <si>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</si>
  <si>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</si>
  <si>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</si>
  <si>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</si>
  <si>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</si>
  <si>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</si>
  <si>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</si>
  <si>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</si>
  <si>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</si>
  <si>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</si>
  <si>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</si>
  <si>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</si>
  <si>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</si>
  <si>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</si>
  <si>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</si>
  <si>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</si>
  <si>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</si>
  <si>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</si>
  <si>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</si>
  <si>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</si>
  <si>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</si>
  <si>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</si>
  <si>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</si>
  <si>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</si>
  <si>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</si>
  <si>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</si>
  <si>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</si>
  <si>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</si>
  <si>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</si>
  <si>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</si>
  <si>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</si>
  <si>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</si>
  <si>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</si>
  <si>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</si>
  <si>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</si>
  <si>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</si>
  <si>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</si>
  <si>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</si>
  <si>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</si>
  <si>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</si>
  <si>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</si>
  <si>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</si>
  <si>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</si>
  <si>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</si>
  <si>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</si>
  <si>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</si>
  <si>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</si>
  <si>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</si>
  <si>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</si>
  <si>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</si>
  <si>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</si>
  <si>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</si>
  <si>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</si>
  <si>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</si>
  <si>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</si>
  <si>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</si>
  <si>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</si>
  <si>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</si>
  <si>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</si>
  <si>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</si>
  <si>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</si>
  <si>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</si>
  <si>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</si>
  <si>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</si>
  <si>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</si>
  <si>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</si>
  <si>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</si>
  <si>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</si>
  <si>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</si>
  <si>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</si>
  <si>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</si>
  <si>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</si>
  <si>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</si>
  <si>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</si>
  <si>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</si>
  <si>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</si>
  <si>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</si>
  <si>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</si>
  <si>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</si>
  <si>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</si>
  <si>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</si>
  <si>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</si>
  <si>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</si>
  <si>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</si>
  <si>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</si>
  <si>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</si>
  <si>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</si>
  <si>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</si>
  <si>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</si>
  <si>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</si>
  <si>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</si>
  <si>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</si>
  <si>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</si>
  <si>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</si>
  <si>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</si>
  <si>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</si>
  <si>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</si>
  <si>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</si>
  <si>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</si>
  <si>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</si>
  <si>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</si>
  <si>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</si>
  <si>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</si>
  <si>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</si>
  <si>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</si>
  <si>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</si>
  <si>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</si>
  <si>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</si>
  <si>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</si>
  <si>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</si>
  <si>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</si>
  <si>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</si>
  <si>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</si>
  <si>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</si>
  <si>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</si>
  <si>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</si>
  <si>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</si>
  <si>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</si>
  <si>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</si>
  <si>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</si>
  <si>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</si>
  <si>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</si>
  <si>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</si>
  <si>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</si>
  <si>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</si>
  <si>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</si>
  <si>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</si>
  <si>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</si>
  <si>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</si>
  <si>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</si>
  <si>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</si>
  <si>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</si>
  <si>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</si>
  <si>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</si>
  <si>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</si>
  <si>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</si>
  <si>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</si>
  <si>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</si>
  <si>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</si>
  <si>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</si>
  <si>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</si>
  <si>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</si>
  <si>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</si>
  <si>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</si>
  <si>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</si>
  <si>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</si>
  <si>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</si>
  <si>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</si>
  <si>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</si>
  <si>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</si>
  <si>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</si>
  <si>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</si>
  <si>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</si>
  <si>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</si>
  <si>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</si>
  <si>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</si>
  <si>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</si>
  <si>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</si>
  <si>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</si>
  <si>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</si>
  <si>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</si>
  <si>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</si>
  <si>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</si>
  <si>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</si>
  <si>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</si>
  <si>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</si>
  <si>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</si>
  <si>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</si>
  <si>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</si>
  <si>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</si>
  <si>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</si>
  <si>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</si>
  <si>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</si>
  <si>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</si>
  <si>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</si>
  <si>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</si>
  <si>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</si>
  <si>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</si>
  <si>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</si>
  <si>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</si>
  <si>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</si>
  <si>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</si>
  <si>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</si>
  <si>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</si>
  <si>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</si>
  <si>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</si>
  <si>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</si>
  <si>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</si>
  <si>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</si>
  <si>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</si>
  <si>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</si>
  <si>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</si>
  <si>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</si>
  <si>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</si>
  <si>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</si>
  <si>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</si>
  <si>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</si>
  <si>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</si>
  <si>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</si>
  <si>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</si>
  <si>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</si>
  <si>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</si>
  <si>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</si>
  <si>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</si>
  <si>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</si>
  <si>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</si>
  <si>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</si>
  <si>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</si>
  <si>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</si>
  <si>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</si>
  <si>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</si>
  <si>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</si>
  <si>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</si>
  <si>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</si>
  <si>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</si>
  <si>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</si>
  <si>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</si>
  <si>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</si>
  <si>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</si>
  <si>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</si>
  <si>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</si>
  <si>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</si>
  <si>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</si>
  <si>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</si>
  <si>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</si>
  <si>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</si>
  <si>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</si>
  <si>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</si>
  <si>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</si>
  <si>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</si>
  <si>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</si>
  <si>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</si>
  <si>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</si>
  <si>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</si>
  <si>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</si>
  <si>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</si>
  <si>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</si>
  <si>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</si>
  <si>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</si>
  <si>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</si>
  <si>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</si>
  <si>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</si>
  <si>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</si>
  <si>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</si>
  <si>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</si>
  <si>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</si>
  <si>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</si>
  <si>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</si>
  <si>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</si>
  <si>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</si>
  <si>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</si>
  <si>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</si>
  <si>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</si>
  <si>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</si>
  <si>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</si>
  <si>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</si>
  <si>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</si>
  <si>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</si>
  <si>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</si>
  <si>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</si>
  <si>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</si>
  <si>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</si>
  <si>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</si>
  <si>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</si>
  <si>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</si>
  <si>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</si>
  <si>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</si>
  <si>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</si>
  <si>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</si>
  <si>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</si>
  <si>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</si>
  <si>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</si>
  <si>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</si>
  <si>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</si>
  <si>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</si>
  <si>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</si>
  <si>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</si>
  <si>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</si>
  <si>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</si>
  <si>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</si>
  <si>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</si>
  <si>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</si>
  <si>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</si>
  <si>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</si>
  <si>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</si>
  <si>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</si>
  <si>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</si>
  <si>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</si>
  <si>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</si>
  <si>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</si>
  <si>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</si>
  <si>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</si>
  <si>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</si>
  <si>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</si>
  <si>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</si>
  <si>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</si>
  <si>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</si>
  <si>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</si>
  <si>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</si>
  <si>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</si>
  <si>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</si>
  <si>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</si>
  <si>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</si>
  <si>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</si>
  <si>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</si>
  <si>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</si>
  <si>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</si>
  <si>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</si>
  <si>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</si>
  <si>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</si>
  <si>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</si>
  <si>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</si>
  <si>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</si>
  <si>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</si>
  <si>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</si>
  <si>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</si>
  <si>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</si>
  <si>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</si>
  <si>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</si>
  <si>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</si>
  <si>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</si>
  <si>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</si>
  <si>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</si>
  <si>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</si>
  <si>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</si>
  <si>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</si>
  <si>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</si>
  <si>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</si>
  <si>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</si>
  <si>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</si>
  <si>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</si>
  <si>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</si>
  <si>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</si>
  <si>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</si>
  <si>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</si>
  <si>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</si>
  <si>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</si>
  <si>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</si>
  <si>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</si>
  <si>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</si>
  <si>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</si>
  <si>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</si>
  <si>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</si>
  <si>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</si>
  <si>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</si>
  <si>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</si>
  <si>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</si>
  <si>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</si>
  <si>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</si>
  <si>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</si>
  <si>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</si>
  <si>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</si>
  <si>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</si>
  <si>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</si>
  <si>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</si>
  <si>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</si>
  <si>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</si>
  <si>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</si>
  <si>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</si>
  <si>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</si>
  <si>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</si>
  <si>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</si>
  <si>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</si>
  <si>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</si>
  <si>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</si>
  <si>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</si>
  <si>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</si>
  <si>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</si>
  <si>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</si>
  <si>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</si>
  <si>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</si>
  <si>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</si>
  <si>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</si>
  <si>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</si>
  <si>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</si>
  <si>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</si>
  <si>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</si>
  <si>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</si>
  <si>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</si>
  <si>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</si>
  <si>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</si>
  <si>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</si>
  <si>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</si>
  <si>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</si>
  <si>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</si>
  <si>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</si>
  <si>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</si>
  <si>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</si>
  <si>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</si>
  <si>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</si>
  <si>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</si>
  <si>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</si>
  <si>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</si>
  <si>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</si>
  <si>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</si>
  <si>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</si>
  <si>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</si>
  <si>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</si>
  <si>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</si>
  <si>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</si>
  <si>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</si>
  <si>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</si>
  <si>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</si>
  <si>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</si>
  <si>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</si>
  <si>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</si>
  <si>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</si>
  <si>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</si>
  <si>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</si>
  <si>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</si>
  <si>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</si>
  <si>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</si>
  <si>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</si>
  <si>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</si>
  <si>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</si>
  <si>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</si>
  <si>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</si>
  <si>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</si>
  <si>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</si>
  <si>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</si>
  <si>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</si>
  <si>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</si>
  <si>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</si>
  <si>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</si>
  <si>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</si>
  <si>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</si>
  <si>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</si>
  <si>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</si>
  <si>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</si>
  <si>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</si>
  <si>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</si>
  <si>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</si>
  <si>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</si>
  <si>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</si>
  <si>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</si>
  <si>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</si>
  <si>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</si>
  <si>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</si>
  <si>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</si>
  <si>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</si>
  <si>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</si>
  <si>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</si>
  <si>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</si>
  <si>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</si>
  <si>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</si>
  <si>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</si>
  <si>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</si>
  <si>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</si>
  <si>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</si>
  <si>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</si>
  <si>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</si>
  <si>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</si>
  <si>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</si>
  <si>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</si>
  <si>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</si>
  <si>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</si>
  <si>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</si>
  <si>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</si>
  <si>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</si>
  <si>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</si>
  <si>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</si>
  <si>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</si>
  <si>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</si>
  <si>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</si>
  <si>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</si>
  <si>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</si>
  <si>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</si>
  <si>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</si>
  <si>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</si>
  <si>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</si>
  <si>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</si>
  <si>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</si>
  <si>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</si>
  <si>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</si>
  <si>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</si>
  <si>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</si>
  <si>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</si>
  <si>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</si>
  <si>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</si>
  <si>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</si>
  <si>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</si>
  <si>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</si>
  <si>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</si>
  <si>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</si>
  <si>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</si>
  <si>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</si>
  <si>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</si>
  <si>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</si>
  <si>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</si>
  <si>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</si>
  <si>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</si>
  <si>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</si>
  <si>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</si>
  <si>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</si>
  <si>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</si>
  <si>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</si>
  <si>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</si>
  <si>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</si>
  <si>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</si>
  <si>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</si>
  <si>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</si>
  <si>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</si>
  <si>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</si>
  <si>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</si>
  <si>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</si>
  <si>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</si>
  <si>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</si>
  <si>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</si>
  <si>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</si>
  <si>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</si>
  <si>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</si>
  <si>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</si>
  <si>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</si>
  <si>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</si>
  <si>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</si>
  <si>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</si>
  <si>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</si>
  <si>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</si>
  <si>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</si>
  <si>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</si>
  <si>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</si>
  <si>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</si>
  <si>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</si>
  <si>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</si>
  <si>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</si>
  <si>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</si>
  <si>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</si>
  <si>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</si>
  <si>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</si>
  <si>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</si>
  <si>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</si>
  <si>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</si>
  <si>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</si>
  <si>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</si>
  <si>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</si>
  <si>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</si>
  <si>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</si>
  <si>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</si>
  <si>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</si>
  <si>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</si>
  <si>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</si>
  <si>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</si>
  <si>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</si>
  <si>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</si>
  <si>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</si>
  <si>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</si>
  <si>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</si>
  <si>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</si>
  <si>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</si>
  <si>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</si>
  <si>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</si>
  <si>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</si>
  <si>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</si>
  <si>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</si>
  <si>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</si>
  <si>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</si>
  <si>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</si>
  <si>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</si>
  <si>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</si>
  <si>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</si>
  <si>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</si>
  <si>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</si>
  <si>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</si>
  <si>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</si>
  <si>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</si>
  <si>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</si>
  <si>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</si>
  <si>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</si>
  <si>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</si>
  <si>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</si>
  <si>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</si>
  <si>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</si>
  <si>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</si>
  <si>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</si>
  <si>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</si>
  <si>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</si>
  <si>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</si>
  <si>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</si>
  <si>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</si>
  <si>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</si>
  <si>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</si>
  <si>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</si>
  <si>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</si>
  <si>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</si>
  <si>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</si>
  <si>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</si>
  <si>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</si>
  <si>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</si>
  <si>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</si>
  <si>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</si>
  <si>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</si>
  <si>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</si>
  <si>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</si>
  <si>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</si>
  <si>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</si>
  <si>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</si>
  <si>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</si>
  <si>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</si>
  <si>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</si>
  <si>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</si>
  <si>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</si>
  <si>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</si>
  <si>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</si>
  <si>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</si>
  <si>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</si>
  <si>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</si>
  <si>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</si>
  <si>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</si>
  <si>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</si>
  <si>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</si>
  <si>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</si>
  <si>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</si>
  <si>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</si>
  <si>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</si>
  <si>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</si>
  <si>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</si>
  <si>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</si>
  <si>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</si>
  <si>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</si>
  <si>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</si>
  <si>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</si>
  <si>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</si>
  <si>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</si>
  <si>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</si>
  <si>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</si>
  <si>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</si>
  <si>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</si>
  <si>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</si>
  <si>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</si>
  <si>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</si>
  <si>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</si>
  <si>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</si>
  <si>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</si>
  <si>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</si>
  <si>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</si>
  <si>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</si>
  <si>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</si>
  <si>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</si>
  <si>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</si>
  <si>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</si>
  <si>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</si>
  <si>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</si>
  <si>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</si>
  <si>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</si>
  <si>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</si>
  <si>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</si>
  <si>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</si>
  <si>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</si>
  <si>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</si>
  <si>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</si>
  <si>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</si>
  <si>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</si>
  <si>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</si>
  <si>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</si>
  <si>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</si>
  <si>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</si>
  <si>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</si>
  <si>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</si>
  <si>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</si>
  <si>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</si>
  <si>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</si>
  <si>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</si>
  <si>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</si>
  <si>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</si>
  <si>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</si>
  <si>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</si>
  <si>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</si>
  <si>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</si>
  <si>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</si>
  <si>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</si>
  <si>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</si>
  <si>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</si>
  <si>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</si>
  <si>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</si>
  <si>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</si>
  <si>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</si>
  <si>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</si>
  <si>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</si>
  <si>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</si>
  <si>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</si>
  <si>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</si>
  <si>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</si>
  <si>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</si>
  <si>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</si>
  <si>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</si>
  <si>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</si>
  <si>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</si>
  <si>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</si>
  <si>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</si>
  <si>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</si>
  <si>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</si>
  <si>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</si>
  <si>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</si>
  <si>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</si>
  <si>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</si>
  <si>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</si>
  <si>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</si>
  <si>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</si>
  <si>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</si>
  <si>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</si>
  <si>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</si>
  <si>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</si>
  <si>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</si>
  <si>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</si>
  <si>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</si>
  <si>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</si>
  <si>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</si>
  <si>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</si>
  <si>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</si>
  <si>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</si>
  <si>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</si>
  <si>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</si>
  <si>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</si>
  <si>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</si>
  <si>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</si>
  <si>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</si>
  <si>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</si>
  <si>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</si>
  <si>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</si>
  <si>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</si>
  <si>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</si>
  <si>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</si>
  <si>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</si>
  <si>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</si>
  <si>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</si>
  <si>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</si>
  <si>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</si>
  <si>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</si>
  <si>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</si>
  <si>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</si>
  <si>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</si>
  <si>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</si>
  <si>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</si>
  <si>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</si>
  <si>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</si>
  <si>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</si>
  <si>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</si>
  <si>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</si>
  <si>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</si>
  <si>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</si>
  <si>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</si>
  <si>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</si>
  <si>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</si>
  <si>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</si>
  <si>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</si>
  <si>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</si>
  <si>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</si>
  <si>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</si>
  <si>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</si>
  <si>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</si>
  <si>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</si>
  <si>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</si>
  <si>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</si>
  <si>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</si>
  <si>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</si>
  <si>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</si>
  <si>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</si>
  <si>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</si>
  <si>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</si>
  <si>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</si>
  <si>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</si>
  <si>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</si>
  <si>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</si>
  <si>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</si>
  <si>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</si>
  <si>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</si>
  <si>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</si>
  <si>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</si>
  <si>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</si>
  <si>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</si>
  <si>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</si>
  <si>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</si>
  <si>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</si>
  <si>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</si>
  <si>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</si>
  <si>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</si>
  <si>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</si>
  <si>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</si>
  <si>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</si>
  <si>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</si>
  <si>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</si>
  <si>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</si>
  <si>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</si>
  <si>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</si>
  <si>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</si>
  <si>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</si>
  <si>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</si>
  <si>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</si>
  <si>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</si>
  <si>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</si>
  <si>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</si>
  <si>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</si>
  <si>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</si>
  <si>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</si>
  <si>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</si>
  <si>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</si>
  <si>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</si>
  <si>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</si>
  <si>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</si>
  <si>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</si>
  <si>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</si>
  <si>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</si>
  <si>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</si>
  <si>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</si>
  <si>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</si>
  <si>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</si>
  <si>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</si>
  <si>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</si>
  <si>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</si>
  <si>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</si>
  <si>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</si>
  <si>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</si>
  <si>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</si>
  <si>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</si>
  <si>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</si>
  <si>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</si>
  <si>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</si>
  <si>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</si>
  <si>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</si>
  <si>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</si>
  <si>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</si>
  <si>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</si>
  <si>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</si>
  <si>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</si>
  <si>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</si>
  <si>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</si>
  <si>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</si>
  <si>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</si>
  <si>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</si>
  <si>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</si>
  <si>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</si>
  <si>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</si>
  <si>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</si>
  <si>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</si>
  <si>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</si>
  <si>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</si>
  <si>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</si>
  <si>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</si>
  <si>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</si>
  <si>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</si>
  <si>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</si>
  <si>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</si>
  <si>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</si>
  <si>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</si>
  <si>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</si>
  <si>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</si>
  <si>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</si>
  <si>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</si>
  <si>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</si>
  <si>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</si>
  <si>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</si>
  <si>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</si>
  <si>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</si>
  <si>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</si>
  <si>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</si>
  <si>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</si>
  <si>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</si>
  <si>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</si>
  <si>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</si>
  <si>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</si>
  <si>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</si>
  <si>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</si>
  <si>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</si>
  <si>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</si>
  <si>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</si>
  <si>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</si>
  <si>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</si>
  <si>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</si>
  <si>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</si>
  <si>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</si>
  <si>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</si>
  <si>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</si>
  <si>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</si>
  <si>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</si>
  <si>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</si>
  <si>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</si>
  <si>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</si>
  <si>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</si>
  <si>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</si>
  <si>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</si>
  <si>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</si>
  <si>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</si>
  <si>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</si>
  <si>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</si>
  <si>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</si>
  <si>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</si>
  <si>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</si>
  <si>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</si>
  <si>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</si>
  <si>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</si>
  <si>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</si>
  <si>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</si>
  <si>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</si>
  <si>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</si>
  <si>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</si>
  <si>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</si>
  <si>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</si>
  <si>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</si>
  <si>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</si>
  <si>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</si>
  <si>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</si>
  <si>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</si>
  <si>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</si>
  <si>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</si>
  <si>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</si>
  <si>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</si>
  <si>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</si>
  <si>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</si>
  <si>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</si>
  <si>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</si>
  <si>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</si>
  <si>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</si>
  <si>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</si>
  <si>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</si>
  <si>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</si>
  <si>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</si>
  <si>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</si>
  <si>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</si>
  <si>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</si>
  <si>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</si>
  <si>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</si>
  <si>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</si>
  <si>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</si>
  <si>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</si>
  <si>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</si>
  <si>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</si>
  <si>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</si>
  <si>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</si>
  <si>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</si>
  <si>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</si>
  <si>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</si>
  <si>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</si>
  <si>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</si>
  <si>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</si>
  <si>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</si>
  <si>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</si>
  <si>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</si>
  <si>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</si>
  <si>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</si>
  <si>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</si>
  <si>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</si>
  <si>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</si>
  <si>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</si>
  <si>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</si>
  <si>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</si>
  <si>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</si>
  <si>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</si>
  <si>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</si>
  <si>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</si>
  <si>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</si>
  <si>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</si>
  <si>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</si>
  <si>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</si>
  <si>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</si>
  <si>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</si>
  <si>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</si>
  <si>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</si>
  <si>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</si>
  <si>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</si>
  <si>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</si>
  <si>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</si>
  <si>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</si>
  <si>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</si>
  <si>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</si>
  <si>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</si>
  <si>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</si>
  <si>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</si>
  <si>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</si>
  <si>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</si>
  <si>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</si>
  <si>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</si>
  <si>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</si>
  <si>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</si>
  <si>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</si>
  <si>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</si>
  <si>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</si>
  <si>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</si>
  <si>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</si>
  <si>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</si>
  <si>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</si>
  <si>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</si>
  <si>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</si>
  <si>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</si>
  <si>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</si>
  <si>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</si>
  <si>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</si>
  <si>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</si>
  <si>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</si>
  <si>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</si>
  <si>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</si>
  <si>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</si>
  <si>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</si>
  <si>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</si>
  <si>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</si>
  <si>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</si>
  <si>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</si>
  <si>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</si>
  <si>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</si>
  <si>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</si>
  <si>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</si>
  <si>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</si>
  <si>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</si>
  <si>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</si>
  <si>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</si>
  <si>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</si>
  <si>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</si>
  <si>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</si>
  <si>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</si>
  <si>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</si>
  <si>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</si>
  <si>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</si>
  <si>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</si>
  <si>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</si>
  <si>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</si>
  <si>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</si>
  <si>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</si>
  <si>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</si>
  <si>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</si>
  <si>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</si>
  <si>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</si>
  <si>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</si>
  <si>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</si>
  <si>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</si>
  <si>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</si>
  <si>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</si>
  <si>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</si>
  <si>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</si>
  <si>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</si>
  <si>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</si>
  <si>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</si>
  <si>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</si>
  <si>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</si>
  <si>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</si>
  <si>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</si>
  <si>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</si>
  <si>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</si>
  <si>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</si>
  <si>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</si>
  <si>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</si>
  <si>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</si>
  <si>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</si>
  <si>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</si>
  <si>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</si>
  <si>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</si>
  <si>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</si>
  <si>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</si>
  <si>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</si>
  <si>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</si>
  <si>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</si>
  <si>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</si>
  <si>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</si>
  <si>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</si>
  <si>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</si>
  <si>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</si>
  <si>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</si>
  <si>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</si>
  <si>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</si>
  <si>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</si>
  <si>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</si>
  <si>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</si>
  <si>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</si>
  <si>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</si>
  <si>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</si>
  <si>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</si>
  <si>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</si>
  <si>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</si>
  <si>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</si>
  <si>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</si>
  <si>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</si>
  <si>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</si>
  <si>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</si>
  <si>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</si>
  <si>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</si>
  <si>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</si>
  <si>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</si>
  <si>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</si>
  <si>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</si>
  <si>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</si>
  <si>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</si>
  <si>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</si>
  <si>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</si>
  <si>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</si>
  <si>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</si>
  <si>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</si>
  <si>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</si>
  <si>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</si>
  <si>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</si>
  <si>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</si>
  <si>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</si>
  <si>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</si>
  <si>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</si>
  <si>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</si>
  <si>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</si>
  <si>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</si>
  <si>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</si>
  <si>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</si>
  <si>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</si>
  <si>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</si>
  <si>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</si>
  <si>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</si>
  <si>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</si>
  <si>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</si>
  <si>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</si>
  <si>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</si>
  <si>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</si>
  <si>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</si>
  <si>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</si>
  <si>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</si>
  <si>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</si>
  <si>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</si>
  <si>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</si>
  <si>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</si>
  <si>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</si>
  <si>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</si>
  <si>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</si>
  <si>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</si>
  <si>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</si>
  <si>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</si>
  <si>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</si>
  <si>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</si>
  <si>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</si>
  <si>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</si>
  <si>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</si>
  <si>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</si>
  <si>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</si>
  <si>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</si>
  <si>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</si>
  <si>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</si>
  <si>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</si>
  <si>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</si>
  <si>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</si>
  <si>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</si>
  <si>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</si>
  <si>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</si>
  <si>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</si>
  <si>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</si>
  <si>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</si>
  <si>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</si>
  <si>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</si>
  <si>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</si>
  <si>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</si>
  <si>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</si>
  <si>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</si>
  <si>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</si>
  <si>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</si>
  <si>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</si>
  <si>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</si>
  <si>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</si>
  <si>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</si>
  <si>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</si>
  <si>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</si>
  <si>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</si>
  <si>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</si>
  <si>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</si>
  <si>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</si>
  <si>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</si>
  <si>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</si>
  <si>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</si>
  <si>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</si>
  <si>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</si>
  <si>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</si>
  <si>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</si>
  <si>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</si>
  <si>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</si>
  <si>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</si>
  <si>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</si>
  <si>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</si>
  <si>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</si>
  <si>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</si>
  <si>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</si>
  <si>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</si>
  <si>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</si>
  <si>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</si>
  <si>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</si>
  <si>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</si>
  <si>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</si>
  <si>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</si>
  <si>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</si>
  <si>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</si>
  <si>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</si>
  <si>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</si>
  <si>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</si>
  <si>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</si>
  <si>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</si>
  <si>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</si>
  <si>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</si>
  <si>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</si>
  <si>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</si>
  <si>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</si>
  <si>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</si>
  <si>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</si>
  <si>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</si>
  <si>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</si>
  <si>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</si>
  <si>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</si>
  <si>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</si>
  <si>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</si>
  <si>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</si>
  <si>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</si>
  <si>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</si>
  <si>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</si>
  <si>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</si>
  <si>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</si>
  <si>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</si>
  <si>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</si>
  <si>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</si>
  <si>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</si>
  <si>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</si>
  <si>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</si>
  <si>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</si>
  <si>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</si>
  <si>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</si>
  <si>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</si>
  <si>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</si>
  <si>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</si>
  <si>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</si>
  <si>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</si>
  <si>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</si>
  <si>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</si>
  <si>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</si>
  <si>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</si>
  <si>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</si>
  <si>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</si>
  <si>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</si>
  <si>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</si>
  <si>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</si>
  <si>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</si>
  <si>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</si>
  <si>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</si>
  <si>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</si>
  <si>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</si>
  <si>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</si>
  <si>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</si>
  <si>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</si>
  <si>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</si>
  <si>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</si>
  <si>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</si>
  <si>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</si>
  <si>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</si>
  <si>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</si>
  <si>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</si>
  <si>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</si>
  <si>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</si>
  <si>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</si>
  <si>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</si>
  <si>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</si>
  <si>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</si>
  <si>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</si>
  <si>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</si>
  <si>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</si>
  <si>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</si>
  <si>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</si>
  <si>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</si>
  <si>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</si>
  <si>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</si>
  <si>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</si>
  <si>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</si>
  <si>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</si>
  <si>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</si>
  <si>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</si>
  <si>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</si>
  <si>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</si>
  <si>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</si>
  <si>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</si>
  <si>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</si>
  <si>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</si>
  <si>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</si>
  <si>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</si>
  <si>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</si>
  <si>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</si>
  <si>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</si>
  <si>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</si>
  <si>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</si>
  <si>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</si>
  <si>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</si>
  <si>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</si>
  <si>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</si>
  <si>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</si>
  <si>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</si>
  <si>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</si>
  <si>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</si>
  <si>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</si>
  <si>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</si>
  <si>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</si>
  <si>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</si>
  <si>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</si>
  <si>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</si>
  <si>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</si>
  <si>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</si>
  <si>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</si>
  <si>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</si>
  <si>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</si>
  <si>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</si>
  <si>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</si>
  <si>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</si>
  <si>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</si>
  <si>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</si>
  <si>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</si>
  <si>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</si>
  <si>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</si>
  <si>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</si>
  <si>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</si>
  <si>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</si>
  <si>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</si>
  <si>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</si>
  <si>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</si>
  <si>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</si>
  <si>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</si>
  <si>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</si>
  <si>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</si>
  <si>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</si>
  <si>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</si>
  <si>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</si>
  <si>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</si>
  <si>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</si>
  <si>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</si>
  <si>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</si>
  <si>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</si>
  <si>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</si>
  <si>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</si>
  <si>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</si>
  <si>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</si>
  <si>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</si>
  <si>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</si>
  <si>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</si>
  <si>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</si>
  <si>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</si>
  <si>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</si>
  <si>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</si>
  <si>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</si>
  <si>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</si>
  <si>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</si>
  <si>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</si>
  <si>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</si>
  <si>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</si>
  <si>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</si>
  <si>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</si>
  <si>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</si>
  <si>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</si>
  <si>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</si>
  <si>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</si>
  <si>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</si>
  <si>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</si>
  <si>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</si>
  <si>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</si>
  <si>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</si>
  <si>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</si>
  <si>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</si>
  <si>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</si>
  <si>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</si>
  <si>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</si>
  <si>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</si>
  <si>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</si>
  <si>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</si>
  <si>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</si>
  <si>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</si>
  <si>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</si>
  <si>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</si>
  <si>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</si>
  <si>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</si>
  <si>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</si>
  <si>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</si>
  <si>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</si>
  <si>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</si>
  <si>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</si>
  <si>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</si>
  <si>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</si>
  <si>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</si>
  <si>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</si>
  <si>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</si>
  <si>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</si>
  <si>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</si>
  <si>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</si>
  <si>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</si>
  <si>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</si>
  <si>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</si>
  <si>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</si>
  <si>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</si>
  <si>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</si>
  <si>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</si>
  <si>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</si>
  <si>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</si>
  <si>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</si>
  <si>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</si>
  <si>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</si>
  <si>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</si>
  <si>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</si>
  <si>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</si>
  <si>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</si>
  <si>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</si>
  <si>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</si>
  <si>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</si>
  <si>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</si>
  <si>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</si>
  <si>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</si>
  <si>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</si>
  <si>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</si>
  <si>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</si>
  <si>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</si>
  <si>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</si>
  <si>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</si>
  <si>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</si>
  <si>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</si>
  <si>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</si>
  <si>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</si>
  <si>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</si>
  <si>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</si>
  <si>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</si>
  <si>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</si>
  <si>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</si>
  <si>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</si>
  <si>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</si>
  <si>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</si>
  <si>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</si>
  <si>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</si>
  <si>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</si>
  <si>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</si>
  <si>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</si>
  <si>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</si>
  <si>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</si>
  <si>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</si>
  <si>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</si>
  <si>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</si>
  <si>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</si>
  <si>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</si>
  <si>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</si>
  <si>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</si>
  <si>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</si>
  <si>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</si>
  <si>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</si>
  <si>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</si>
  <si>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</si>
  <si>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</si>
  <si>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</si>
  <si>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</si>
  <si>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</si>
  <si>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</si>
  <si>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</si>
  <si>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</si>
  <si>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</si>
  <si>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</si>
  <si>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</si>
  <si>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</si>
  <si>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</si>
  <si>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</si>
  <si>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</si>
  <si>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</si>
  <si>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</si>
  <si>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</si>
  <si>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</si>
  <si>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</si>
  <si>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</si>
  <si>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</si>
  <si>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</si>
  <si>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</si>
  <si>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</si>
  <si>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</si>
  <si>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</si>
  <si>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</si>
  <si>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</si>
  <si>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</si>
  <si>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</si>
  <si>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</si>
  <si>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</si>
  <si>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</si>
  <si>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</si>
  <si>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</si>
  <si>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</si>
  <si>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</si>
  <si>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</si>
  <si>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</si>
  <si>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</si>
  <si>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</si>
  <si>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</si>
  <si>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</si>
  <si>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</si>
  <si>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</si>
  <si>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</si>
  <si>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</si>
  <si>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</si>
  <si>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</si>
  <si>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</si>
  <si>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</si>
  <si>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</si>
  <si>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</si>
  <si>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</si>
  <si>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</si>
  <si>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</si>
  <si>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</si>
  <si>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</si>
  <si>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</si>
  <si>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</si>
  <si>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</si>
  <si>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</si>
  <si>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</si>
  <si>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</si>
  <si>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</si>
  <si>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</si>
  <si>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</si>
  <si>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</si>
  <si>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</si>
  <si>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</si>
  <si>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</si>
  <si>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</si>
  <si>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</si>
  <si>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</si>
  <si>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</si>
  <si>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</si>
  <si>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</si>
  <si>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</si>
  <si>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</si>
  <si>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</si>
  <si>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</si>
  <si>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</si>
  <si>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</si>
  <si>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</si>
  <si>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</si>
  <si>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</si>
  <si>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</si>
  <si>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</si>
  <si>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</si>
  <si>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</si>
  <si>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</si>
  <si>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</si>
  <si>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</si>
  <si>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</si>
  <si>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</si>
  <si>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</si>
  <si>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</si>
  <si>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</si>
  <si>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</si>
  <si>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</si>
  <si>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</si>
  <si>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</si>
  <si>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</si>
  <si>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</si>
  <si>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</si>
  <si>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</si>
  <si>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</si>
  <si>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</si>
  <si>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</si>
  <si>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</si>
  <si>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</si>
  <si>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</si>
  <si>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</si>
  <si>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</si>
  <si>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</si>
  <si>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</si>
  <si>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</si>
  <si>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</si>
  <si>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</si>
  <si>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</si>
  <si>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</si>
  <si>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</si>
  <si>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</si>
  <si>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</si>
  <si>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</si>
  <si>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</si>
  <si>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</si>
  <si>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</si>
  <si>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</si>
  <si>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</si>
  <si>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</si>
  <si>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</si>
  <si>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</si>
  <si>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</si>
  <si>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</si>
  <si>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</si>
  <si>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</si>
  <si>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</si>
  <si>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</si>
  <si>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</si>
  <si>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</si>
  <si>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</si>
  <si>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</si>
  <si>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</si>
  <si>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</si>
  <si>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</si>
  <si>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</si>
  <si>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</si>
  <si>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</si>
  <si>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</si>
  <si>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</si>
  <si>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</si>
  <si>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</si>
  <si>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</si>
  <si>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</si>
  <si>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</si>
  <si>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</si>
  <si>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</si>
  <si>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</si>
  <si>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</si>
  <si>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</si>
  <si>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</si>
  <si>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</si>
  <si>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</si>
  <si>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</si>
  <si>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</si>
  <si>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</si>
  <si>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</si>
  <si>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</si>
  <si>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</si>
  <si>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</si>
  <si>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</si>
  <si>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</si>
  <si>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</si>
  <si>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</si>
  <si>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</si>
  <si>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</si>
  <si>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</si>
  <si>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</si>
  <si>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</si>
  <si>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</si>
  <si>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</si>
  <si>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</si>
  <si>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</si>
  <si>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</si>
  <si>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</si>
  <si>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</si>
  <si>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</si>
  <si>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</si>
  <si>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</si>
  <si>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</si>
  <si>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</si>
  <si>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</si>
  <si>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</si>
  <si>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</si>
  <si>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</si>
  <si>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</si>
  <si>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</si>
  <si>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</si>
  <si>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</si>
  <si>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</si>
  <si>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</si>
  <si>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</si>
  <si>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</si>
  <si>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</si>
  <si>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</si>
  <si>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</si>
  <si>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</si>
  <si>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</si>
  <si>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</si>
  <si>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</si>
  <si>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</si>
  <si>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</si>
  <si>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</si>
  <si>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</si>
  <si>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</si>
  <si>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</si>
  <si>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</si>
  <si>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</si>
  <si>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</si>
  <si>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</si>
  <si>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</si>
  <si>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</si>
  <si>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</si>
  <si>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</si>
  <si>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</si>
  <si>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</si>
  <si>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</si>
  <si>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</si>
  <si>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</si>
  <si>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</si>
  <si>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</si>
  <si>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</si>
  <si>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</si>
  <si>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</si>
  <si>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</si>
  <si>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</si>
  <si>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</si>
  <si>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</si>
  <si>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</si>
  <si>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</si>
  <si>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</si>
  <si>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</si>
  <si>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</si>
  <si>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</si>
  <si>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</si>
  <si>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</si>
  <si>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</si>
  <si>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</si>
  <si>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</si>
  <si>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</si>
  <si>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</si>
  <si>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</si>
  <si>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</si>
  <si>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</si>
  <si>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</si>
  <si>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</si>
  <si>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</si>
  <si>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</si>
  <si>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</si>
  <si>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</si>
  <si>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</si>
  <si>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</si>
  <si>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</si>
  <si>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</si>
  <si>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</si>
  <si>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</si>
  <si>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</si>
  <si>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</si>
  <si>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</si>
  <si>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</si>
  <si>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</si>
  <si>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</si>
  <si>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</si>
  <si>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</si>
  <si>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</si>
  <si>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</si>
  <si>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</si>
  <si>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</si>
  <si>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</si>
  <si>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</si>
  <si>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</si>
  <si>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</si>
  <si>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</si>
  <si>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</si>
  <si>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</si>
  <si>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</si>
  <si>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</si>
  <si>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</si>
  <si>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</si>
  <si>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</si>
  <si>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</si>
  <si>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</si>
  <si>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</si>
  <si>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</si>
  <si>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</si>
  <si>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</si>
  <si>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</si>
  <si>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</si>
  <si>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</si>
  <si>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</si>
  <si>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</si>
  <si>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</si>
  <si>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</si>
  <si>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</si>
  <si>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</si>
  <si>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</si>
  <si>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</si>
  <si>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</si>
  <si>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</si>
  <si>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</si>
  <si>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</si>
  <si>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</si>
  <si>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</si>
  <si>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</si>
  <si>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</si>
  <si>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</si>
  <si>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</si>
  <si>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</si>
  <si>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</si>
  <si>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</si>
  <si>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</si>
  <si>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</si>
  <si>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</si>
  <si>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</si>
  <si>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</si>
  <si>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</si>
  <si>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</si>
  <si>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</si>
  <si>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</si>
  <si>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</si>
  <si>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</si>
  <si>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</si>
  <si>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</si>
  <si>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</si>
  <si>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</si>
  <si>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</si>
  <si>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</si>
  <si>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</si>
  <si>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</si>
  <si>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</si>
  <si>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</si>
  <si>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</si>
  <si>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</si>
  <si>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</si>
  <si>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</si>
  <si>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</si>
  <si>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</si>
  <si>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</si>
  <si>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</si>
  <si>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</si>
  <si>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</si>
  <si>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</si>
  <si>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</si>
  <si>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</si>
  <si>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</si>
  <si>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</si>
  <si>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</si>
  <si>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</si>
  <si>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</si>
  <si>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</si>
  <si>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</si>
  <si>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</si>
  <si>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</si>
  <si>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</si>
  <si>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</si>
  <si>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</si>
  <si>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</si>
  <si>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</si>
  <si>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</si>
  <si>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</si>
  <si>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</si>
  <si>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</si>
  <si>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</si>
  <si>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</si>
  <si>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</si>
  <si>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</si>
  <si>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</si>
  <si>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</si>
  <si>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</si>
  <si>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</si>
  <si>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</si>
  <si>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</si>
  <si>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</si>
  <si>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</si>
  <si>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</si>
  <si>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</si>
  <si>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</si>
  <si>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</si>
  <si>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</si>
  <si>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</si>
  <si>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</si>
  <si>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</si>
  <si>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</si>
  <si>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</si>
  <si>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</si>
  <si>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</si>
  <si>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</si>
  <si>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</si>
  <si>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</si>
  <si>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</si>
  <si>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</si>
  <si>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</si>
  <si>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</si>
  <si>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</si>
  <si>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</si>
  <si>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</si>
  <si>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</si>
  <si>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</si>
  <si>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</si>
  <si>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</si>
  <si>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</si>
  <si>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</si>
  <si>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</si>
  <si>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</si>
  <si>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</si>
  <si>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</si>
  <si>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</si>
  <si>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</si>
  <si>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</si>
  <si>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</si>
  <si>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</si>
  <si>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</si>
  <si>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</si>
  <si>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</si>
  <si>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</si>
  <si>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</si>
  <si>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</si>
  <si>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</si>
  <si>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</si>
  <si>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</si>
  <si>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</si>
  <si>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</si>
  <si>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</si>
  <si>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</si>
  <si>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</si>
  <si>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</si>
  <si>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</si>
  <si>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</si>
  <si>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</si>
  <si>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</si>
  <si>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</si>
  <si>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</si>
  <si>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</si>
  <si>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</si>
  <si>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</si>
  <si>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</si>
  <si>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</si>
  <si>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</si>
  <si>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</si>
  <si>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</si>
  <si>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</si>
  <si>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</si>
  <si>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</si>
  <si>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</si>
  <si>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</si>
  <si>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</si>
  <si>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</si>
  <si>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</si>
  <si>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</si>
  <si>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</si>
  <si>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</si>
  <si>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</si>
  <si>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</si>
  <si>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</si>
  <si>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</si>
  <si>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</si>
  <si>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</si>
  <si>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</si>
  <si>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</si>
  <si>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</si>
  <si>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</si>
  <si>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</si>
  <si>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</si>
  <si>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</si>
  <si>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</si>
  <si>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</si>
  <si>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</si>
  <si>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</si>
  <si>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</si>
  <si>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</si>
  <si>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</si>
  <si>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</si>
  <si>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</si>
  <si>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</si>
  <si>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</si>
  <si>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</si>
  <si>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</si>
  <si>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</si>
  <si>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</si>
  <si>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</si>
  <si>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</si>
  <si>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</si>
  <si>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</si>
  <si>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</si>
  <si>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</si>
  <si>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</si>
  <si>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</si>
  <si>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</si>
  <si>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</si>
  <si>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</si>
  <si>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</si>
  <si>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</si>
  <si>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</si>
  <si>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</si>
  <si>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</si>
  <si>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</si>
  <si>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</si>
  <si>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</si>
  <si>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</si>
  <si>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</si>
  <si>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</si>
  <si>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</si>
  <si>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</si>
  <si>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</si>
  <si>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</si>
  <si>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</si>
  <si>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</si>
  <si>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</si>
  <si>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</si>
  <si>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</si>
  <si>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</si>
  <si>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</si>
  <si>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</si>
  <si>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</si>
  <si>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</si>
  <si>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</si>
  <si>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</si>
  <si>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</si>
  <si>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</si>
  <si>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</si>
  <si>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</si>
  <si>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</si>
  <si>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</si>
  <si>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</si>
  <si>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</si>
  <si>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</si>
  <si>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</si>
  <si>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</si>
  <si>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</si>
  <si>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</si>
  <si>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</si>
  <si>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</si>
  <si>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</si>
  <si>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</si>
  <si>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</si>
  <si>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</si>
  <si>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</si>
  <si>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</si>
  <si>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</si>
  <si>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</si>
  <si>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</si>
  <si>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</si>
  <si>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</si>
  <si>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</si>
  <si>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</si>
  <si>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</si>
  <si>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</si>
  <si>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</si>
  <si>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</si>
  <si>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</si>
  <si>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</si>
  <si>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</si>
  <si>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</si>
  <si>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</si>
  <si>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</si>
  <si>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</si>
  <si>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</si>
  <si>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</si>
  <si>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</si>
  <si>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</si>
  <si>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</si>
  <si>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</si>
  <si>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</si>
  <si>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</si>
  <si>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</si>
  <si>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</si>
  <si>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</si>
  <si>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</si>
  <si>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</si>
  <si>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</si>
  <si>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</si>
  <si>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</si>
  <si>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</si>
  <si>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</si>
  <si>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</si>
  <si>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</si>
  <si>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</si>
  <si>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</si>
  <si>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</si>
  <si>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</si>
  <si>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</si>
  <si>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</si>
  <si>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</si>
  <si>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</si>
  <si>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</si>
  <si>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</si>
  <si>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</si>
  <si>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</si>
  <si>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</si>
  <si>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</si>
  <si>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</si>
  <si>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</si>
  <si>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</si>
  <si>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</si>
  <si>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</si>
  <si>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</si>
  <si>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</si>
  <si>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</si>
  <si>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</si>
  <si>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</si>
  <si>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</si>
  <si>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</si>
  <si>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</si>
  <si>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</si>
  <si>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</si>
  <si>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</si>
  <si>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</si>
  <si>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</si>
  <si>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</si>
  <si>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</si>
  <si>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</si>
  <si>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</si>
  <si>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</si>
  <si>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</si>
  <si>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</si>
  <si>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</si>
  <si>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</si>
  <si>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</si>
  <si>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</si>
  <si>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</si>
  <si>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</si>
  <si>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</si>
  <si>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</si>
  <si>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</si>
  <si>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</si>
  <si>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</si>
  <si>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</si>
  <si>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</si>
  <si>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</si>
  <si>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</si>
  <si>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</si>
  <si>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</si>
  <si>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</si>
  <si>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</si>
  <si>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</si>
  <si>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</si>
  <si>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</si>
  <si>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</si>
  <si>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</si>
  <si>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</si>
  <si>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</si>
  <si>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</si>
  <si>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</si>
  <si>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</si>
  <si>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</si>
  <si>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</si>
  <si>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</si>
  <si>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</si>
  <si>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</si>
  <si>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</si>
  <si>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</si>
  <si>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</si>
  <si>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</si>
  <si>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</si>
  <si>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</si>
  <si>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</si>
  <si>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</si>
  <si>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</si>
  <si>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</si>
  <si>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</si>
  <si>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</si>
  <si>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</si>
  <si>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</si>
  <si>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</si>
  <si>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</si>
  <si>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</si>
  <si>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</si>
  <si>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</si>
  <si>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</si>
  <si>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</si>
  <si>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</si>
  <si>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</si>
  <si>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</si>
  <si>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</si>
  <si>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</si>
  <si>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</si>
  <si>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</si>
  <si>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</si>
  <si>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</si>
  <si>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</si>
  <si>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</si>
  <si>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</si>
  <si>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</si>
  <si>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</si>
  <si>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</si>
  <si>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</si>
  <si>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</si>
  <si>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</si>
  <si>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</si>
  <si>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</si>
  <si>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</si>
  <si>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</si>
  <si>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</si>
  <si>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</si>
  <si>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</si>
  <si>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</si>
  <si>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</si>
  <si>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</si>
  <si>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</si>
  <si>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</si>
  <si>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</si>
  <si>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</si>
  <si>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</si>
  <si>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</si>
  <si>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</si>
  <si>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</si>
  <si>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</si>
  <si>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</si>
  <si>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</si>
  <si>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</si>
  <si>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</si>
  <si>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</si>
  <si>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</si>
  <si>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</si>
  <si>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</si>
  <si>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</si>
  <si>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</si>
  <si>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</si>
  <si>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</si>
  <si>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</si>
  <si>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</si>
  <si>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</si>
  <si>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</si>
  <si>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</si>
  <si>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</si>
  <si>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</si>
  <si>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</si>
  <si>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</si>
  <si>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</si>
  <si>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</si>
  <si>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</si>
  <si>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</si>
  <si>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</si>
  <si>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</si>
  <si>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</si>
  <si>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</si>
  <si>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</si>
  <si>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</si>
  <si>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</si>
  <si>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</si>
  <si>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</si>
  <si>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</si>
  <si>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</si>
  <si>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</si>
  <si>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</si>
  <si>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</si>
  <si>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</si>
  <si>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</si>
  <si>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</si>
  <si>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</si>
  <si>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</si>
  <si>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</si>
  <si>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</si>
  <si>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</si>
  <si>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</si>
  <si>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</si>
  <si>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</si>
  <si>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</si>
  <si>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</si>
  <si>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</si>
  <si>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</si>
  <si>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</si>
  <si>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</si>
  <si>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</si>
  <si>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</si>
  <si>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</si>
  <si>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</si>
  <si>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</si>
  <si>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</si>
  <si>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</si>
  <si>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</si>
  <si>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</si>
  <si>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</si>
  <si>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</si>
  <si>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</si>
  <si>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</si>
  <si>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</si>
  <si>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</si>
  <si>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</si>
  <si>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</si>
  <si>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</si>
  <si>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</si>
  <si>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</si>
  <si>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</si>
  <si>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</si>
  <si>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</si>
  <si>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</si>
  <si>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</si>
  <si>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</si>
  <si>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</si>
  <si>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</si>
  <si>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</si>
  <si>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</si>
  <si>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</si>
  <si>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</si>
  <si>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</si>
  <si>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</si>
  <si>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</si>
  <si>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</si>
  <si>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</si>
  <si>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</si>
  <si>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</si>
  <si>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</si>
  <si>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</si>
  <si>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</si>
  <si>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</si>
  <si>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</si>
  <si>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</si>
  <si>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</si>
  <si>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</si>
  <si>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</si>
  <si>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</si>
  <si>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</si>
  <si>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</si>
  <si>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</si>
  <si>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</si>
  <si>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</si>
  <si>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</si>
  <si>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</si>
  <si>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</si>
  <si>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</si>
  <si>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</si>
  <si>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</si>
  <si>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</si>
  <si>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</si>
  <si>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</si>
  <si>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</si>
  <si>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</si>
  <si>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</si>
  <si>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</si>
  <si>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</si>
  <si>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</si>
  <si>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</si>
  <si>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</si>
  <si>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</si>
  <si>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</si>
  <si>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</si>
  <si>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</si>
  <si>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</si>
  <si>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</si>
  <si>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</si>
  <si>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</si>
  <si>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</si>
  <si>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</si>
  <si>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</si>
  <si>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</si>
  <si>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</si>
  <si>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</si>
  <si>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</si>
  <si>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</si>
  <si>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</si>
  <si>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</si>
  <si>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</si>
  <si>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</si>
  <si>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</si>
  <si>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</si>
  <si>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</si>
  <si>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</si>
  <si>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</si>
  <si>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</si>
  <si>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</si>
  <si>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</si>
  <si>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</si>
  <si>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</si>
  <si>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</si>
  <si>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</si>
  <si>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</si>
  <si>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</si>
  <si>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</si>
  <si>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</si>
  <si>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</si>
  <si>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</si>
  <si>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</si>
  <si>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</si>
  <si>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</si>
  <si>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</si>
  <si>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</si>
  <si>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</si>
  <si>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</si>
  <si>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</si>
  <si>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</si>
  <si>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</si>
  <si>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</si>
  <si>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</si>
  <si>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</si>
  <si>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</si>
  <si>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</si>
  <si>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</si>
  <si>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</si>
  <si>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</si>
  <si>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</si>
  <si>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</si>
  <si>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</si>
  <si>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</si>
  <si>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</si>
  <si>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</si>
  <si>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</si>
  <si>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</si>
  <si>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</si>
  <si>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</si>
  <si>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</si>
  <si>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</si>
  <si>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</si>
  <si>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</si>
  <si>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</si>
  <si>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</si>
  <si>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</si>
  <si>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</si>
  <si>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</si>
  <si>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</si>
  <si>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</si>
  <si>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</si>
  <si>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</si>
  <si>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</si>
  <si>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</si>
  <si>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</si>
  <si>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</si>
  <si>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</si>
  <si>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</si>
  <si>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</si>
  <si>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</si>
  <si>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</si>
  <si>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</si>
  <si>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</si>
  <si>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</si>
  <si>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</si>
  <si>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</si>
  <si>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</si>
  <si>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</si>
  <si>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</si>
  <si>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</si>
  <si>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</si>
  <si>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</si>
  <si>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</si>
  <si>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</si>
  <si>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</si>
  <si>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</si>
  <si>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</si>
  <si>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</si>
  <si>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</si>
  <si>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</si>
  <si>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</si>
  <si>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</si>
  <si>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</si>
  <si>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</si>
  <si>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</si>
  <si>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</si>
  <si>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</si>
  <si>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</si>
  <si>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</si>
  <si>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</si>
  <si>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</si>
  <si>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</si>
  <si>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</si>
  <si>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</si>
  <si>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</si>
  <si>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</si>
  <si>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</si>
  <si>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</si>
  <si>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</si>
  <si>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</si>
  <si>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</si>
  <si>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</si>
  <si>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</si>
  <si>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</si>
  <si>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</si>
  <si>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</si>
  <si>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</si>
  <si>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</si>
  <si>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</si>
  <si>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</si>
  <si>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</si>
  <si>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</si>
  <si>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</si>
  <si>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</si>
  <si>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</si>
  <si>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</si>
  <si>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</si>
  <si>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</si>
  <si>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</si>
  <si>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</si>
  <si>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</si>
  <si>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</si>
  <si>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</si>
  <si>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</si>
  <si>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</si>
  <si>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</si>
  <si>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</si>
  <si>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</si>
  <si>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</si>
  <si>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</si>
  <si>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</si>
  <si>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</si>
  <si>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</si>
  <si>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</si>
  <si>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</si>
  <si>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</si>
  <si>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</si>
  <si>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</si>
  <si>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</si>
  <si>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</si>
  <si>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</si>
  <si>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</si>
  <si>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</si>
  <si>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</si>
  <si>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</si>
  <si>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</si>
  <si>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</si>
  <si>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</si>
  <si>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</si>
  <si>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</si>
  <si>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</si>
  <si>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</si>
  <si>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</si>
  <si>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</si>
  <si>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</si>
  <si>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</si>
  <si>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</si>
  <si>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</si>
  <si>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</si>
  <si>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</si>
  <si>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</si>
  <si>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</si>
  <si>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</si>
  <si>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</si>
  <si>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</si>
  <si>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</si>
  <si>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</si>
  <si>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</si>
  <si>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</si>
  <si>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</si>
  <si>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</si>
  <si>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</si>
  <si>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</si>
  <si>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</si>
  <si>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</si>
  <si>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</si>
  <si>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</si>
  <si>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</si>
  <si>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</si>
  <si>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</si>
  <si>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</si>
  <si>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</si>
  <si>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</si>
  <si>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</si>
  <si>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</si>
  <si>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</si>
  <si>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</si>
  <si>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</si>
  <si>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</si>
  <si>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</si>
  <si>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</si>
  <si>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</si>
  <si>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</si>
  <si>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</si>
  <si>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</si>
  <si>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</si>
  <si>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</si>
  <si>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</si>
  <si>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</si>
  <si>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</si>
  <si>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</si>
  <si>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</si>
  <si>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</si>
  <si>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</si>
  <si>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</si>
  <si>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</si>
  <si>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</si>
  <si>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</si>
  <si>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</si>
  <si>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</si>
  <si>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</si>
  <si>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</si>
  <si>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</si>
  <si>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</si>
  <si>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</si>
  <si>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</si>
  <si>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</si>
  <si>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</si>
  <si>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</si>
  <si>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</si>
  <si>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</si>
  <si>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</si>
  <si>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</si>
  <si>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</si>
  <si>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</si>
  <si>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</si>
  <si>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</si>
  <si>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</si>
  <si>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</si>
  <si>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</si>
  <si>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</si>
  <si>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</si>
  <si>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</si>
  <si>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</si>
  <si>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</si>
  <si>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</si>
  <si>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</si>
  <si>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</si>
  <si>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</si>
  <si>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</si>
  <si>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</si>
  <si>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</si>
  <si>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</si>
  <si>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</si>
  <si>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</si>
  <si>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</si>
  <si>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</si>
  <si>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</si>
  <si>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</si>
  <si>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</si>
  <si>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</si>
  <si>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</si>
  <si>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</si>
  <si>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</si>
  <si>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</si>
  <si>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</si>
  <si>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</si>
  <si>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</si>
  <si>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</si>
  <si>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</si>
  <si>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</si>
  <si>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</si>
  <si>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</si>
  <si>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</si>
  <si>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</si>
  <si>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</si>
  <si>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</si>
  <si>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</si>
  <si>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</si>
  <si>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</si>
  <si>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</si>
  <si>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</si>
  <si>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</si>
  <si>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</si>
  <si>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</si>
  <si>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</si>
  <si>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</si>
  <si>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</si>
  <si>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</si>
  <si>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</si>
  <si>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</si>
  <si>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</si>
  <si>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</si>
  <si>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</si>
  <si>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</si>
  <si>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</si>
  <si>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</si>
  <si>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</si>
  <si>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</si>
  <si>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</si>
  <si>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</si>
  <si>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</si>
  <si>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</si>
  <si>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</si>
  <si>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</si>
  <si>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</si>
  <si>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</si>
  <si>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</si>
  <si>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</si>
  <si>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</si>
  <si>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</si>
  <si>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</si>
  <si>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</si>
  <si>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</si>
  <si>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</si>
  <si>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</si>
  <si>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</si>
  <si>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</si>
  <si>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</si>
  <si>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</si>
  <si>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</si>
  <si>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</si>
  <si>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</si>
  <si>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</si>
  <si>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</si>
  <si>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</si>
  <si>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</si>
  <si>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</si>
  <si>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</si>
  <si>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</si>
  <si>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</si>
  <si>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</si>
  <si>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</si>
  <si>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</si>
  <si>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</si>
  <si>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</si>
  <si>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</si>
  <si>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</si>
  <si>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</si>
  <si>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</si>
  <si>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</si>
  <si>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</si>
  <si>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</si>
  <si>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</si>
  <si>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</si>
  <si>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</si>
  <si>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</si>
  <si>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</si>
  <si>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</si>
  <si>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</si>
  <si>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</si>
  <si>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</si>
  <si>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</si>
  <si>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</si>
  <si>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</si>
  <si>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</si>
  <si>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</si>
  <si>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</si>
  <si>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</si>
  <si>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</si>
  <si>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</si>
  <si>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</si>
  <si>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</si>
  <si>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</si>
  <si>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</si>
  <si>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</si>
  <si>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</si>
  <si>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</si>
  <si>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</si>
  <si>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</si>
  <si>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</si>
  <si>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</si>
  <si>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</si>
  <si>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</si>
  <si>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</si>
  <si>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</si>
  <si>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</si>
  <si>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</si>
  <si>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</si>
  <si>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</si>
  <si>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</si>
  <si>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</si>
  <si>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</si>
  <si>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</si>
  <si>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</si>
  <si>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</si>
  <si>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</si>
  <si>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</si>
  <si>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</si>
  <si>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</si>
  <si>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</si>
  <si>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</si>
  <si>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</si>
  <si>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</si>
  <si>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</si>
  <si>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</si>
  <si>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</si>
  <si>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</si>
  <si>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</si>
  <si>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</si>
  <si>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</si>
  <si>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</si>
  <si>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</si>
  <si>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</si>
  <si>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</si>
  <si>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</si>
  <si>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</si>
  <si>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</si>
  <si>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</si>
  <si>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</si>
  <si>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</si>
  <si>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</si>
  <si>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</si>
  <si>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</si>
  <si>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</si>
  <si>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</si>
  <si>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</si>
  <si>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</si>
  <si>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</si>
  <si>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</si>
  <si>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</si>
  <si>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</si>
  <si>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</si>
  <si>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</si>
  <si>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</si>
  <si>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</si>
  <si>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</si>
  <si>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</si>
  <si>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</si>
  <si>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</si>
  <si>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</si>
  <si>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</si>
  <si>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</si>
  <si>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</si>
  <si>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</si>
  <si>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</si>
  <si>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</si>
  <si>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</si>
  <si>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</si>
  <si>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</si>
  <si>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</si>
  <si>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</si>
  <si>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</si>
  <si>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</si>
  <si>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</si>
  <si>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</si>
  <si>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</si>
  <si>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</si>
  <si>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</si>
  <si>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</si>
  <si>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</si>
  <si>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</si>
  <si>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</si>
  <si>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</si>
  <si>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</si>
  <si>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</si>
  <si>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</si>
  <si>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</si>
  <si>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</si>
  <si>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</si>
  <si>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</si>
  <si>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</si>
  <si>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</si>
  <si>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</si>
  <si>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</si>
  <si>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</si>
  <si>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</si>
  <si>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</si>
  <si>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</si>
  <si>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</si>
  <si>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</si>
  <si>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</si>
  <si>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</si>
  <si>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</si>
  <si>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</si>
  <si>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</si>
  <si>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</si>
  <si>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</si>
  <si>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</si>
  <si>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</si>
  <si>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</si>
  <si>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</si>
  <si>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</si>
  <si>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</si>
  <si>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</si>
  <si>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</si>
  <si>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</si>
  <si>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</si>
  <si>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</si>
  <si>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</si>
  <si>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</si>
  <si>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</si>
  <si>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</si>
  <si>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</si>
  <si>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</si>
  <si>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</si>
  <si>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</si>
  <si>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</si>
  <si>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</si>
  <si>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</si>
  <si>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</si>
  <si>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</si>
  <si>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</si>
  <si>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</si>
  <si>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</si>
  <si>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</si>
  <si>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</si>
  <si>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</si>
  <si>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</si>
  <si>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</si>
  <si>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</si>
  <si>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</si>
  <si>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</si>
  <si>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</si>
  <si>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</si>
  <si>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</si>
  <si>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</si>
  <si>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</si>
  <si>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</si>
  <si>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</si>
  <si>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</si>
  <si>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</si>
  <si>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</si>
  <si>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</si>
  <si>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</si>
  <si>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</si>
  <si>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</si>
  <si>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</si>
  <si>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</si>
  <si>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</si>
  <si>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</si>
  <si>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</si>
  <si>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</si>
  <si>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</si>
  <si>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</si>
  <si>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</si>
  <si>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</si>
  <si>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</si>
  <si>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</si>
  <si>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</si>
  <si>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</si>
  <si>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</si>
  <si>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</si>
  <si>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</si>
  <si>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</si>
  <si>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</si>
  <si>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</si>
  <si>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</si>
  <si>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</si>
  <si>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</si>
  <si>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</si>
  <si>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</si>
  <si>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</si>
  <si>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</si>
  <si>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</si>
  <si>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</si>
  <si>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</si>
  <si>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</si>
  <si>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</si>
  <si>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</si>
  <si>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</si>
  <si>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</si>
  <si>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</si>
  <si>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</si>
  <si>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</si>
  <si>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</si>
  <si>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</si>
  <si>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</si>
  <si>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</si>
  <si>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</si>
  <si>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</si>
  <si>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</si>
  <si>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</si>
  <si>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</si>
  <si>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</si>
  <si>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</si>
  <si>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</si>
  <si>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</si>
  <si>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</si>
  <si>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</si>
  <si>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</si>
  <si>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</si>
  <si>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</si>
  <si>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</si>
  <si>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</si>
  <si>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</si>
  <si>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</si>
  <si>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</si>
  <si>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</si>
  <si>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</si>
  <si>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</si>
  <si>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</si>
  <si>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</si>
  <si>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</si>
  <si>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</si>
  <si>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</si>
  <si>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</si>
  <si>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</si>
  <si>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</si>
  <si>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</si>
  <si>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</si>
  <si>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</si>
  <si>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</si>
  <si>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</si>
  <si>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</si>
  <si>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</si>
  <si>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</si>
  <si>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</si>
  <si>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</si>
  <si>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</si>
  <si>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</si>
  <si>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</si>
  <si>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</si>
  <si>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</si>
  <si>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</si>
  <si>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</si>
  <si>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</si>
  <si>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</si>
  <si>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</si>
  <si>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</si>
  <si>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</si>
  <si>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</si>
  <si>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</si>
  <si>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</si>
  <si>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</si>
  <si>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</si>
  <si>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</si>
  <si>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</si>
  <si>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</si>
  <si>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</si>
  <si>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</si>
  <si>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</si>
  <si>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</si>
  <si>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</si>
  <si>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</si>
  <si>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</si>
  <si>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</si>
  <si>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</si>
  <si>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</si>
  <si>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</si>
  <si>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</si>
  <si>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</si>
  <si>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</si>
  <si>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</si>
  <si>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</si>
  <si>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</si>
  <si>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</si>
  <si>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</si>
  <si>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</si>
  <si>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</si>
  <si>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</si>
  <si>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</si>
  <si>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</si>
  <si>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</si>
  <si>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</si>
  <si>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</si>
  <si>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</si>
  <si>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</si>
  <si>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</si>
  <si>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</si>
  <si>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</si>
  <si>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</si>
  <si>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</si>
  <si>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</si>
  <si>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</si>
  <si>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</si>
  <si>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</si>
  <si>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</si>
  <si>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</si>
  <si>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</si>
  <si>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</si>
  <si>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</si>
  <si>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</si>
  <si>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</si>
  <si>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</si>
  <si>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</si>
  <si>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</si>
  <si>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</si>
  <si>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</si>
  <si>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</si>
  <si>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</si>
  <si>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</si>
  <si>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</si>
  <si>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</si>
  <si>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</si>
  <si>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</si>
  <si>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</si>
  <si>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</si>
  <si>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</si>
  <si>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</si>
  <si>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</si>
  <si>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</si>
  <si>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</si>
  <si>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</si>
  <si>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</si>
  <si>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</si>
  <si>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</si>
  <si>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</si>
  <si>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</si>
  <si>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</si>
  <si>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</si>
  <si>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</si>
  <si>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</si>
  <si>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</si>
  <si>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</si>
  <si>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</si>
  <si>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</si>
  <si>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</si>
  <si>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</si>
  <si>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</si>
  <si>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</si>
  <si>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</si>
  <si>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</si>
  <si>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</si>
  <si>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</si>
  <si>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</si>
  <si>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</si>
  <si>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</si>
  <si>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</si>
  <si>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</si>
  <si>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</si>
  <si>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</si>
  <si>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</si>
  <si>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</si>
  <si>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</si>
  <si>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</si>
  <si>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</si>
  <si>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</si>
  <si>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</si>
  <si>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</si>
  <si>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</si>
  <si>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</si>
  <si>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</si>
  <si>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</si>
  <si>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</si>
  <si>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</si>
  <si>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</si>
  <si>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</si>
  <si>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</si>
  <si>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</si>
  <si>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</si>
  <si>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</si>
  <si>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</si>
  <si>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</si>
  <si>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</si>
  <si>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</si>
  <si>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</si>
  <si>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</si>
  <si>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</si>
  <si>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</si>
  <si>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</si>
  <si>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</si>
  <si>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</si>
  <si>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</si>
  <si>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</si>
  <si>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</si>
  <si>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</si>
  <si>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</si>
  <si>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</si>
  <si>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</si>
  <si>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</si>
  <si>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</si>
  <si>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</si>
  <si>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</si>
  <si>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</si>
  <si>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</si>
  <si>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</si>
  <si>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</si>
  <si>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</si>
  <si>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</si>
  <si>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</si>
  <si>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</si>
  <si>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</si>
  <si>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</si>
  <si>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</si>
  <si>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</si>
  <si>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</si>
  <si>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</si>
  <si>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</si>
  <si>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</si>
  <si>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</si>
  <si>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</si>
  <si>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</si>
  <si>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</si>
  <si>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</si>
  <si>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</si>
  <si>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</si>
  <si>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</si>
  <si>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</si>
  <si>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</si>
  <si>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</si>
  <si>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</si>
  <si>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</si>
  <si>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</si>
  <si>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</si>
  <si>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</si>
  <si>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</si>
  <si>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</si>
  <si>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</si>
  <si>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</si>
  <si>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</si>
  <si>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</si>
  <si>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</si>
  <si>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</si>
  <si>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</si>
  <si>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</si>
  <si>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</si>
  <si>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</si>
  <si>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</si>
  <si>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</si>
  <si>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</si>
  <si>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</si>
  <si>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</si>
  <si>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</si>
  <si>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</si>
  <si>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</si>
  <si>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</si>
  <si>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</si>
  <si>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</si>
  <si>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</si>
  <si>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</si>
  <si>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</si>
  <si>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</si>
  <si>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</si>
  <si>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</si>
  <si>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</si>
  <si>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</si>
  <si>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</si>
  <si>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</si>
  <si>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</si>
  <si>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</si>
  <si>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</si>
  <si>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</si>
  <si>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</si>
  <si>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</si>
  <si>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</si>
  <si>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</si>
  <si>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</si>
  <si>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</si>
  <si>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</si>
  <si>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</si>
  <si>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</si>
  <si>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</si>
  <si>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</si>
  <si>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</si>
  <si>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</si>
  <si>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</si>
  <si>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</si>
  <si>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</si>
  <si>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</si>
  <si>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</si>
  <si>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</si>
  <si>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</si>
  <si>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</si>
  <si>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</si>
  <si>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</si>
  <si>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</si>
  <si>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</si>
  <si>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</si>
  <si>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</si>
  <si>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</si>
  <si>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</si>
  <si>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</si>
  <si>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</si>
  <si>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</si>
  <si>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</si>
  <si>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</si>
  <si>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</si>
  <si>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</si>
  <si>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</si>
  <si>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</si>
  <si>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</si>
  <si>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</si>
  <si>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</si>
  <si>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</si>
  <si>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</si>
  <si>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</si>
  <si>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</si>
  <si>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</si>
  <si>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</si>
  <si>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</si>
  <si>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</si>
  <si>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</si>
  <si>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</si>
  <si>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</si>
  <si>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</si>
  <si>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</si>
  <si>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</si>
  <si>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</si>
  <si>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</si>
  <si>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</si>
  <si>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</si>
  <si>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</si>
  <si>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</si>
  <si>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</si>
  <si>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</si>
  <si>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</si>
  <si>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</si>
  <si>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</si>
  <si>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</si>
  <si>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</si>
  <si>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</si>
  <si>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</si>
  <si>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</si>
  <si>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</si>
  <si>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</si>
  <si>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</si>
  <si>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</si>
  <si>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</si>
  <si>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</si>
  <si>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</si>
  <si>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</si>
  <si>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</si>
  <si>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</si>
  <si>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</si>
  <si>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</si>
  <si>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</si>
  <si>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</si>
  <si>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</si>
  <si>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</si>
  <si>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</si>
  <si>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</si>
  <si>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</si>
  <si>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</si>
  <si>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</si>
  <si>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</si>
  <si>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</si>
  <si>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</si>
  <si>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</si>
  <si>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</si>
  <si>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</si>
  <si>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</si>
  <si>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</si>
  <si>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</si>
  <si>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</si>
  <si>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</si>
  <si>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</si>
  <si>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</si>
  <si>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</si>
  <si>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</si>
  <si>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</si>
  <si>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</si>
  <si>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</si>
  <si>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</si>
  <si>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</si>
  <si>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</si>
  <si>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</si>
  <si>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</si>
  <si>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</si>
  <si>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</si>
  <si>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</si>
  <si>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</si>
  <si>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</si>
  <si>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</si>
  <si>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</si>
  <si>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</si>
  <si>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</si>
  <si>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</si>
  <si>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</si>
  <si>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</si>
  <si>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</si>
  <si>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</si>
  <si>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</si>
  <si>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</si>
  <si>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</si>
  <si>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</si>
  <si>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</si>
  <si>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</si>
  <si>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</si>
  <si>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</si>
  <si>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</si>
  <si>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</si>
  <si>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</si>
  <si>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</si>
  <si>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</si>
  <si>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</si>
  <si>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</si>
  <si>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</si>
  <si>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</si>
  <si>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</si>
  <si>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</si>
  <si>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</si>
  <si>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</si>
  <si>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</si>
  <si>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</si>
  <si>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</si>
  <si>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</si>
  <si>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</si>
  <si>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</si>
  <si>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</si>
  <si>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</si>
  <si>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</si>
  <si>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</si>
  <si>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</si>
  <si>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</si>
  <si>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</si>
  <si>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</si>
  <si>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</si>
  <si>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</si>
  <si>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</si>
  <si>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</si>
  <si>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</si>
  <si>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</si>
  <si>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</si>
  <si>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</si>
  <si>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</si>
  <si>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</si>
  <si>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</si>
  <si>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</si>
  <si>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</si>
  <si>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</si>
  <si>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</si>
  <si>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</si>
  <si>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</si>
  <si>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</si>
  <si>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</si>
  <si>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</si>
  <si>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</si>
  <si>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</si>
  <si>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</si>
  <si>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</si>
  <si>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</si>
  <si>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</si>
  <si>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</si>
  <si>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</si>
  <si>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</si>
  <si>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</si>
  <si>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</si>
  <si>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</si>
  <si>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</si>
  <si>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</si>
  <si>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</si>
  <si>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</si>
  <si>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</si>
  <si>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</si>
  <si>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</si>
  <si>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</si>
  <si>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</si>
  <si>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</si>
  <si>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</si>
  <si>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</si>
  <si>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</si>
  <si>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</si>
  <si>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</si>
  <si>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</si>
  <si>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</si>
  <si>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</si>
  <si>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</si>
  <si>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</si>
  <si>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</si>
  <si>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</si>
  <si>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</si>
  <si>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</si>
  <si>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</si>
  <si>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</si>
  <si>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</si>
  <si>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</si>
  <si>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</si>
  <si>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</si>
  <si>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</si>
  <si>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</si>
  <si>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</si>
  <si>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</si>
  <si>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</si>
  <si>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</si>
  <si>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</si>
  <si>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</si>
  <si>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</si>
  <si>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</si>
  <si>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</si>
  <si>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</si>
  <si>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</si>
  <si>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</si>
  <si>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</si>
  <si>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</si>
  <si>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</si>
  <si>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</si>
  <si>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</si>
  <si>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</si>
  <si>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</si>
  <si>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</si>
  <si>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</si>
  <si>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</si>
  <si>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</si>
  <si>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</si>
  <si>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</si>
  <si>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</si>
  <si>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</si>
  <si>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</si>
  <si>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</si>
  <si>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</si>
  <si>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</si>
  <si>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</si>
  <si>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</si>
  <si>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</si>
  <si>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</si>
  <si>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</si>
  <si>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</si>
  <si>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</si>
  <si>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</si>
  <si>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</si>
  <si>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</si>
  <si>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</si>
  <si>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</si>
  <si>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</si>
  <si>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</si>
  <si>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</si>
  <si>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</si>
  <si>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</si>
  <si>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</si>
  <si>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</si>
  <si>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</si>
  <si>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</si>
  <si>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</si>
  <si>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</si>
  <si>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</si>
  <si>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</si>
  <si>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</si>
  <si>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</si>
  <si>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</si>
  <si>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</si>
  <si>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</si>
  <si>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</si>
  <si>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</si>
  <si>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</si>
  <si>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</si>
  <si>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</si>
  <si>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</si>
  <si>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</si>
  <si>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</si>
  <si>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</si>
  <si>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</si>
  <si>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</si>
  <si>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</si>
  <si>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</si>
  <si>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</si>
  <si>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</si>
  <si>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</si>
  <si>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</si>
  <si>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</si>
  <si>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</si>
  <si>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</si>
  <si>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</si>
  <si>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</si>
  <si>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</si>
  <si>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</si>
  <si>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</si>
  <si>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</si>
  <si>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</si>
  <si>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</si>
  <si>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</si>
  <si>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</si>
  <si>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</si>
  <si>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</si>
  <si>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</si>
  <si>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</si>
  <si>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</si>
  <si>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</si>
  <si>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</si>
  <si>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</si>
  <si>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</si>
  <si>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</si>
  <si>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</si>
  <si>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</si>
  <si>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</si>
  <si>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</si>
  <si>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</si>
  <si>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</si>
  <si>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</si>
  <si>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</si>
  <si>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</si>
  <si>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</si>
  <si>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</si>
  <si>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</si>
  <si>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</si>
  <si>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</si>
  <si>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</si>
  <si>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</si>
  <si>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</si>
  <si>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</si>
  <si>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</si>
  <si>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</si>
  <si>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</si>
  <si>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</si>
  <si>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</si>
  <si>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</si>
  <si>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</si>
  <si>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</si>
  <si>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</si>
  <si>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</si>
  <si>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</si>
  <si>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</si>
  <si>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</si>
  <si>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</si>
  <si>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</si>
  <si>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</si>
  <si>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</si>
  <si>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</si>
  <si>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</si>
  <si>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</si>
  <si>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</si>
  <si>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</si>
  <si>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</si>
  <si>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</si>
  <si>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</si>
  <si>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</si>
  <si>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</si>
  <si>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</si>
  <si>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</si>
  <si>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</si>
  <si>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</si>
  <si>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</si>
  <si>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</si>
  <si>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</si>
  <si>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</si>
  <si>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</si>
  <si>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</si>
  <si>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</si>
  <si>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</si>
  <si>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</si>
  <si>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</si>
  <si>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</si>
  <si>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</si>
  <si>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</si>
  <si>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</si>
  <si>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</si>
  <si>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</si>
  <si>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</si>
  <si>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</si>
  <si>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</si>
  <si>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</si>
  <si>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</si>
  <si>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</si>
  <si>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</si>
  <si>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</si>
  <si>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</si>
  <si>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</si>
  <si>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</si>
  <si>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</si>
  <si>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</si>
  <si>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</si>
  <si>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</si>
  <si>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</si>
  <si>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</si>
  <si>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</si>
  <si>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</si>
  <si>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</si>
  <si>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</si>
  <si>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</si>
  <si>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</si>
  <si>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</si>
  <si>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</si>
  <si>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</si>
  <si>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</si>
  <si>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</si>
  <si>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</si>
  <si>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</si>
  <si>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</si>
  <si>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</si>
  <si>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</si>
  <si>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</si>
  <si>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</si>
  <si>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</si>
  <si>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</si>
  <si>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</si>
  <si>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</si>
  <si>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</si>
  <si>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</si>
  <si>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</si>
  <si>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</si>
  <si>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</si>
  <si>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</si>
  <si>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</si>
  <si>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</si>
  <si>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</si>
  <si>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</si>
  <si>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</si>
  <si>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</si>
  <si>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</si>
  <si>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</si>
  <si>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</si>
  <si>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</si>
  <si>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</si>
  <si>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</si>
  <si>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</si>
  <si>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</si>
  <si>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</si>
  <si>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</si>
  <si>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</si>
  <si>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</si>
  <si>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</si>
  <si>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</si>
  <si>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</si>
  <si>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</si>
  <si>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</si>
  <si>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</si>
  <si>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</si>
  <si>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</si>
  <si>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</si>
  <si>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</si>
  <si>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</si>
  <si>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</si>
  <si>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</si>
  <si>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</si>
  <si>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</si>
  <si>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</si>
  <si>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</si>
  <si>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</si>
  <si>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</si>
  <si>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</si>
  <si>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</si>
  <si>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</si>
  <si>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</si>
  <si>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</si>
  <si>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</si>
  <si>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</si>
  <si>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</si>
  <si>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</si>
  <si>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</si>
  <si>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</si>
  <si>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</si>
  <si>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</si>
  <si>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</si>
  <si>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</si>
  <si>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</si>
  <si>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</si>
  <si>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</si>
  <si>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</si>
  <si>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</si>
  <si>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</si>
  <si>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</si>
  <si>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</si>
  <si>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</si>
  <si>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</si>
  <si>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</si>
  <si>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</si>
  <si>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</si>
  <si>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</si>
  <si>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</si>
  <si>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</si>
  <si>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</si>
  <si>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</si>
  <si>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</si>
  <si>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</si>
  <si>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</si>
  <si>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</si>
  <si>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</si>
  <si>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</si>
  <si>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</si>
  <si>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</si>
  <si>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</si>
  <si>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</si>
  <si>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</si>
  <si>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</si>
  <si>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</si>
  <si>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</si>
  <si>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</si>
  <si>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</si>
  <si>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</si>
  <si>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</si>
  <si>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</si>
  <si>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</si>
  <si>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</si>
  <si>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</si>
  <si>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</si>
  <si>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</si>
  <si>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</si>
  <si>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</si>
  <si>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</si>
  <si>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</si>
  <si>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</si>
  <si>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</si>
  <si>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</si>
  <si>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</si>
  <si>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</si>
  <si>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</si>
  <si>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</si>
  <si>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</si>
  <si>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</si>
  <si>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</si>
  <si>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</si>
  <si>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</si>
  <si>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</si>
  <si>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</si>
  <si>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</si>
  <si>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</si>
  <si>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</si>
  <si>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</si>
  <si>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</si>
  <si>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</si>
  <si>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</si>
  <si>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</si>
  <si>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</si>
  <si>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</si>
  <si>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</si>
  <si>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</si>
  <si>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</si>
  <si>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</si>
  <si>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</si>
  <si>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</si>
  <si>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</si>
  <si>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</si>
  <si>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</si>
  <si>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</si>
  <si>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</si>
  <si>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</si>
  <si>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</si>
  <si>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</si>
  <si>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</si>
  <si>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</si>
  <si>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</si>
  <si>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</si>
  <si>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</si>
  <si>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</si>
  <si>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</si>
  <si>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</si>
  <si>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</si>
  <si>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</si>
  <si>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</si>
  <si>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</si>
  <si>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</si>
  <si>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</si>
  <si>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</si>
  <si>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</si>
  <si>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</si>
  <si>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</si>
  <si>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</si>
  <si>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</si>
  <si>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</si>
  <si>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</si>
  <si>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</si>
  <si>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</si>
  <si>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</si>
  <si>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</si>
  <si>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</si>
  <si>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</si>
  <si>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</si>
  <si>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</si>
  <si>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</si>
  <si>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</si>
  <si>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</si>
  <si>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</si>
  <si>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</si>
  <si>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</si>
  <si>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</si>
  <si>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</si>
  <si>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</si>
  <si>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</si>
  <si>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</si>
  <si>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</si>
  <si>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</si>
  <si>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</si>
  <si>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</si>
  <si>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</si>
  <si>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</si>
  <si>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</si>
  <si>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</si>
  <si>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</si>
  <si>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</si>
  <si>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</si>
  <si>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</si>
  <si>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</si>
  <si>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</si>
  <si>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</si>
  <si>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</si>
  <si>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</si>
  <si>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</si>
  <si>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</si>
  <si>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</si>
  <si>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</si>
  <si>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</si>
  <si>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</si>
  <si>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</si>
  <si>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</si>
  <si>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</si>
  <si>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</si>
  <si>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</si>
  <si>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</si>
  <si>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</si>
  <si>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</si>
  <si>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</si>
  <si>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</si>
  <si>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</si>
  <si>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</si>
  <si>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</si>
  <si>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</si>
  <si>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</si>
  <si>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</si>
  <si>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</si>
  <si>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</si>
  <si>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</si>
  <si>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</si>
  <si>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</si>
  <si>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</si>
  <si>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</si>
  <si>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</si>
  <si>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</si>
  <si>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</si>
  <si>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</si>
  <si>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</si>
  <si>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</si>
  <si>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</si>
  <si>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</si>
  <si>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</si>
  <si>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</si>
  <si>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</si>
  <si>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</si>
  <si>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</si>
  <si>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</si>
  <si>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</si>
  <si>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</si>
  <si>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</si>
  <si>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</si>
  <si>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</si>
  <si>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</si>
  <si>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</si>
  <si>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</si>
  <si>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</si>
  <si>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</si>
  <si>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</si>
  <si>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</si>
  <si>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</si>
  <si>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</si>
  <si>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</si>
  <si>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</si>
  <si>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</si>
  <si>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</si>
  <si>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</si>
  <si>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</si>
  <si>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</si>
  <si>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</si>
  <si>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</si>
  <si>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</si>
  <si>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</si>
  <si>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</si>
  <si>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</si>
  <si>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</si>
  <si>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</si>
  <si>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</si>
  <si>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</si>
  <si>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</si>
  <si>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</si>
  <si>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</si>
  <si>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</si>
  <si>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</si>
  <si>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</si>
  <si>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</si>
  <si>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</si>
  <si>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</si>
  <si>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</si>
  <si>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</si>
  <si>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</si>
  <si>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</si>
  <si>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</si>
  <si>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</si>
  <si>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</si>
  <si>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</si>
  <si>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</si>
  <si>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</si>
  <si>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</si>
  <si>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</si>
  <si>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</si>
  <si>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</si>
  <si>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</si>
  <si>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</si>
  <si>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</si>
  <si>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</si>
  <si>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</si>
  <si>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</si>
  <si>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</si>
  <si>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</si>
  <si>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</si>
  <si>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</si>
  <si>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</si>
  <si>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</si>
  <si>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</si>
  <si>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</si>
  <si>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</si>
  <si>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</si>
  <si>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</si>
  <si>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</si>
  <si>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</si>
  <si>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</si>
  <si>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</si>
  <si>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</si>
  <si>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</si>
  <si>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</si>
  <si>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</si>
  <si>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</si>
  <si>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</si>
  <si>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</si>
  <si>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</si>
  <si>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</si>
  <si>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</si>
  <si>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</si>
  <si>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</si>
  <si>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</si>
  <si>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</si>
  <si>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</si>
  <si>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</si>
  <si>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</si>
  <si>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</si>
  <si>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</si>
  <si>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</si>
  <si>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</si>
  <si>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</si>
  <si>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</si>
  <si>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</si>
  <si>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</si>
  <si>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</si>
  <si>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</si>
  <si>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</si>
  <si>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</si>
  <si>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</si>
  <si>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</si>
  <si>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</si>
  <si>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</si>
  <si>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</si>
  <si>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</si>
  <si>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</si>
  <si>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</si>
  <si>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</si>
  <si>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</si>
  <si>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</si>
  <si>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</si>
  <si>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</si>
  <si>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</si>
  <si>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</si>
  <si>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</si>
  <si>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</si>
  <si>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</si>
  <si>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</si>
  <si>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</si>
  <si>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</si>
  <si>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</si>
  <si>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</si>
  <si>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</si>
  <si>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</si>
  <si>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</si>
  <si>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</si>
  <si>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</si>
  <si>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</si>
  <si>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</si>
  <si>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</si>
  <si>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</si>
  <si>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</si>
  <si>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</si>
  <si>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</si>
  <si>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</si>
  <si>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</si>
  <si>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</si>
  <si>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</si>
  <si>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</si>
  <si>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</si>
  <si>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</si>
  <si>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</si>
  <si>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</si>
  <si>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</si>
  <si>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</si>
  <si>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</si>
  <si>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</si>
  <si>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</si>
  <si>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</si>
  <si>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</si>
  <si>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</si>
  <si>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</si>
  <si>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</si>
  <si>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</si>
  <si>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</si>
  <si>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</si>
  <si>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</si>
  <si>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</si>
  <si>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</si>
  <si>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</si>
  <si>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</si>
  <si>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</si>
  <si>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</si>
  <si>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</si>
  <si>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</si>
  <si>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</si>
  <si>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</si>
  <si>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</si>
  <si>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</si>
  <si>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</si>
  <si>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</si>
  <si>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</si>
  <si>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</si>
  <si>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</si>
  <si>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</si>
  <si>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</si>
  <si>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</si>
  <si>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</si>
  <si>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</si>
  <si>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</si>
  <si>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</si>
  <si>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</si>
  <si>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</si>
  <si>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</si>
  <si>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</si>
  <si>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</si>
  <si>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</si>
  <si>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</si>
  <si>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</si>
  <si>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</si>
  <si>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</si>
  <si>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</si>
  <si>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</si>
  <si>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</si>
  <si>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</si>
  <si>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</si>
  <si>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</si>
  <si>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</si>
  <si>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</si>
  <si>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</si>
  <si>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</si>
  <si>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</si>
  <si>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</si>
  <si>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</si>
  <si>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</si>
  <si>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</si>
  <si>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</si>
  <si>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</si>
  <si>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</si>
  <si>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</si>
  <si>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</si>
  <si>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</si>
  <si>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</si>
  <si>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</si>
  <si>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</si>
  <si>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</si>
  <si>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</si>
  <si>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</si>
  <si>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</si>
  <si>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</si>
  <si>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</si>
  <si>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</si>
  <si>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</si>
  <si>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</si>
  <si>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</si>
  <si>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</si>
  <si>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</si>
  <si>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</si>
  <si>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</si>
  <si>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</si>
  <si>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</si>
  <si>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</si>
  <si>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</si>
  <si>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</si>
  <si>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</si>
  <si>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</si>
  <si>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</si>
  <si>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</si>
  <si>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</si>
  <si>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</si>
  <si>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</si>
  <si>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</si>
  <si>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</si>
  <si>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</si>
  <si>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</si>
  <si>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</si>
  <si>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</si>
  <si>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</si>
  <si>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</si>
  <si>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</si>
  <si>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</si>
  <si>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</si>
  <si>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</si>
  <si>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</si>
  <si>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</si>
  <si>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</si>
  <si>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</si>
  <si>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</si>
  <si>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</si>
  <si>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</si>
  <si>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</si>
  <si>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</si>
  <si>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</si>
  <si>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</si>
  <si>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</si>
  <si>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</si>
  <si>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</si>
  <si>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</si>
  <si>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</si>
  <si>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</si>
  <si>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</si>
  <si>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</si>
  <si>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</si>
  <si>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</si>
  <si>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</si>
  <si>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</si>
  <si>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</si>
  <si>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</si>
  <si>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</si>
  <si>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</si>
  <si>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</si>
  <si>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</si>
  <si>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</si>
  <si>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</si>
  <si>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</si>
  <si>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</si>
  <si>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</si>
  <si>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</si>
  <si>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</si>
  <si>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</si>
  <si>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</si>
  <si>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</si>
  <si>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</si>
  <si>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</si>
  <si>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</si>
  <si>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</si>
  <si>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</si>
  <si>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</si>
  <si>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</si>
  <si>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</si>
  <si>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</si>
  <si>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</si>
  <si>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</si>
  <si>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</si>
  <si>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</si>
  <si>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</si>
  <si>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</si>
  <si>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</si>
  <si>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</si>
  <si>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</si>
  <si>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</si>
  <si>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</si>
  <si>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</si>
  <si>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</si>
  <si>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</si>
  <si>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</si>
  <si>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</si>
  <si>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</si>
  <si>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</si>
  <si>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</si>
  <si>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</si>
  <si>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</si>
  <si>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</si>
  <si>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</si>
  <si>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</si>
  <si>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</si>
  <si>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</si>
  <si>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</si>
  <si>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</si>
  <si>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</si>
  <si>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</si>
  <si>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</si>
  <si>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</si>
  <si>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</si>
  <si>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</si>
  <si>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</si>
  <si>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</si>
  <si>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</si>
  <si>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</si>
  <si>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</si>
  <si>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</si>
  <si>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</si>
  <si>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</si>
  <si>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</si>
  <si>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</si>
  <si>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</si>
  <si>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</si>
  <si>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</si>
  <si>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</si>
  <si>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</si>
  <si>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</si>
  <si>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</si>
  <si>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</si>
  <si>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</si>
  <si>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</si>
  <si>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</si>
  <si>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</si>
  <si>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</si>
  <si>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</si>
  <si>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</si>
  <si>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</si>
  <si>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</si>
  <si>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</si>
  <si>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</si>
  <si>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</si>
  <si>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</si>
  <si>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</si>
  <si>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</si>
  <si>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</si>
  <si>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</si>
  <si>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</si>
  <si>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</si>
  <si>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</si>
  <si>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</si>
  <si>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</si>
  <si>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</si>
  <si>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</si>
  <si>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</si>
  <si>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</si>
  <si>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</si>
  <si>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</si>
  <si>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</si>
  <si>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</si>
  <si>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</si>
  <si>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</si>
  <si>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</si>
  <si>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</si>
  <si>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</si>
  <si>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</si>
  <si>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</si>
  <si>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</si>
  <si>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</si>
  <si>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</si>
  <si>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</si>
  <si>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</si>
  <si>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</si>
  <si>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</si>
  <si>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</si>
  <si>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</si>
  <si>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</si>
  <si>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</si>
  <si>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</si>
  <si>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</si>
  <si>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</si>
  <si>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</si>
  <si>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</si>
  <si>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</si>
  <si>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</si>
  <si>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</si>
  <si>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</si>
  <si>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</si>
  <si>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</si>
  <si>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</si>
  <si>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</si>
  <si>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</si>
  <si>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</si>
  <si>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</si>
  <si>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</si>
  <si>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</si>
  <si>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</si>
  <si>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</si>
  <si>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</si>
  <si>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</si>
  <si>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</si>
  <si>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</si>
  <si>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</si>
  <si>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</si>
  <si>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</si>
  <si>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</si>
  <si>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</si>
  <si>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</si>
  <si>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</si>
  <si>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</si>
  <si>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</si>
  <si>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</si>
  <si>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</si>
  <si>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</si>
  <si>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</si>
  <si>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</si>
  <si>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</si>
  <si>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</si>
  <si>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</si>
  <si>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</si>
  <si>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</si>
  <si>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</si>
  <si>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</si>
  <si>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</si>
  <si>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</si>
  <si>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</si>
  <si>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</si>
  <si>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</si>
  <si>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</si>
  <si>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</si>
  <si>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</si>
  <si>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</si>
  <si>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</si>
  <si>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</si>
  <si>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</si>
  <si>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</si>
  <si>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</si>
  <si>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</si>
  <si>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</si>
  <si>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</si>
  <si>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</si>
  <si>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</si>
  <si>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</si>
  <si>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</si>
  <si>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</si>
  <si>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</si>
  <si>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</si>
  <si>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</si>
  <si>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</si>
  <si>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</si>
  <si>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</si>
  <si>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</si>
  <si>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</si>
  <si>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</si>
  <si>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</si>
  <si>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</si>
  <si>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</si>
  <si>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</si>
  <si>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</si>
  <si>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</si>
  <si>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</si>
  <si>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</si>
  <si>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</si>
  <si>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</si>
  <si>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</si>
  <si>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</si>
  <si>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</si>
  <si>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</si>
  <si>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</si>
  <si>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</si>
  <si>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</si>
  <si>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</si>
  <si>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</si>
  <si>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</si>
  <si>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</si>
  <si>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</si>
  <si>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</si>
  <si>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</si>
  <si>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</si>
  <si>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</si>
  <si>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</si>
  <si>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</si>
  <si>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</si>
  <si>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</si>
  <si>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</si>
  <si>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</si>
  <si>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</si>
  <si>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</si>
  <si>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</si>
  <si>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</si>
  <si>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</si>
  <si>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</si>
  <si>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</si>
  <si>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</si>
  <si>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</si>
  <si>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</si>
  <si>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</si>
  <si>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</si>
  <si>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</si>
  <si>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</si>
  <si>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</si>
  <si>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</si>
  <si>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</si>
  <si>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</si>
  <si>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</si>
  <si>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</si>
  <si>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</si>
  <si>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</si>
  <si>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</si>
  <si>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</si>
  <si>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</si>
  <si>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</si>
  <si>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</si>
  <si>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</si>
  <si>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</si>
  <si>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</si>
  <si>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</si>
  <si>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</si>
  <si>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</si>
  <si>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</si>
  <si>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</si>
  <si>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</si>
  <si>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</si>
  <si>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</si>
  <si>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</si>
  <si>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</si>
  <si>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</si>
  <si>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</si>
  <si>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</si>
  <si>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</si>
  <si>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</si>
  <si>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</si>
  <si>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</si>
  <si>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</si>
  <si>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</si>
  <si>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</si>
  <si>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</si>
  <si>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</si>
  <si>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</si>
  <si>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</si>
  <si>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</si>
  <si>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</si>
  <si>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</si>
  <si>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</si>
  <si>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</si>
  <si>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</si>
  <si>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</si>
  <si>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</si>
  <si>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</si>
  <si>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</si>
  <si>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</si>
  <si>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</si>
  <si>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</si>
  <si>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</si>
  <si>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</si>
  <si>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</si>
  <si>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</si>
  <si>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</si>
  <si>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</si>
  <si>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</si>
  <si>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</si>
  <si>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</si>
  <si>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</si>
  <si>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</si>
  <si>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</si>
  <si>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</si>
  <si>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</si>
  <si>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</si>
  <si>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</si>
  <si>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</si>
  <si>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</si>
  <si>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</si>
  <si>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</si>
  <si>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</si>
  <si>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</si>
  <si>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</si>
  <si>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</si>
  <si>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</si>
  <si>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</si>
  <si>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</si>
  <si>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</si>
  <si>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</si>
  <si>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</si>
  <si>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</si>
  <si>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</si>
  <si>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</si>
  <si>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</si>
  <si>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</si>
  <si>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</si>
  <si>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</si>
  <si>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</si>
  <si>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</si>
  <si>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</si>
  <si>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</si>
  <si>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</si>
  <si>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</si>
  <si>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</si>
  <si>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</si>
  <si>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</si>
  <si>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</si>
  <si>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</si>
  <si>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</si>
  <si>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</si>
  <si>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</si>
  <si>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</si>
  <si>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</si>
  <si>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</si>
  <si>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</si>
  <si>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</si>
  <si>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</si>
  <si>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</si>
  <si>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</si>
  <si>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</si>
  <si>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</si>
  <si>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</si>
  <si>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</si>
  <si>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</si>
  <si>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</si>
  <si>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</si>
  <si>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</si>
  <si>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</si>
  <si>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</si>
  <si>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</si>
  <si>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</si>
  <si>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</si>
  <si>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</si>
  <si>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</si>
  <si>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</si>
  <si>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</si>
  <si>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</si>
  <si>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</si>
  <si>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</si>
  <si>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</si>
  <si>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</si>
  <si>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</si>
  <si>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</si>
  <si>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</si>
  <si>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</si>
  <si>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</si>
  <si>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</si>
  <si>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</si>
  <si>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</si>
  <si>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</si>
  <si>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</si>
  <si>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</si>
  <si>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</si>
  <si>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</si>
  <si>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</si>
  <si>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</si>
  <si>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</si>
  <si>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</si>
  <si>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</si>
  <si>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</si>
  <si>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</si>
  <si>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</si>
  <si>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Logo</t>
  </si>
  <si>
    <t>Text box 1</t>
  </si>
  <si>
    <t>Text box 2</t>
  </si>
  <si>
    <t>Text box 3</t>
  </si>
  <si>
    <t>Text box 4</t>
  </si>
  <si>
    <t>Text box 5</t>
  </si>
  <si>
    <t>Text box 6</t>
  </si>
  <si>
    <t>Table 1</t>
  </si>
  <si>
    <t>Chart 1</t>
  </si>
  <si>
    <t>Chart2</t>
  </si>
  <si>
    <t>Sales For latest year</t>
  </si>
  <si>
    <t>Sales for last year</t>
  </si>
  <si>
    <t>Growth vs PY</t>
  </si>
  <si>
    <t>Profit latest year</t>
  </si>
  <si>
    <t>Profit last year</t>
  </si>
  <si>
    <t>Sales by sub category for 2017 and 2016</t>
  </si>
  <si>
    <t>Sales by Cities for 2017 and 2016</t>
  </si>
  <si>
    <t>Filter buttons for category</t>
  </si>
  <si>
    <t>Filter buttons for segment</t>
  </si>
  <si>
    <t>Filter buttons for ship mode</t>
  </si>
  <si>
    <t>Filter buttons category</t>
  </si>
  <si>
    <t>Filter buttons segment</t>
  </si>
  <si>
    <t>Sales and price by quarter trend for last 4 years</t>
  </si>
  <si>
    <t>States with highest and lowest all time sales.</t>
  </si>
  <si>
    <t>Row Labels</t>
  </si>
  <si>
    <t>2016</t>
  </si>
  <si>
    <t>2017</t>
  </si>
  <si>
    <t>Sum of Sales</t>
  </si>
  <si>
    <t>Sum of Profit</t>
  </si>
  <si>
    <t>Sales vs PY</t>
  </si>
  <si>
    <t>Profit vs PY</t>
  </si>
  <si>
    <t>Column Labels</t>
  </si>
  <si>
    <t>Table 2</t>
  </si>
  <si>
    <t>Table 3</t>
  </si>
  <si>
    <t>Table 4</t>
  </si>
  <si>
    <t>Data for table 1</t>
  </si>
  <si>
    <t>Qtr1</t>
  </si>
  <si>
    <t>Qtr2</t>
  </si>
  <si>
    <t>Qtr3</t>
  </si>
  <si>
    <t>Qtr4</t>
  </si>
  <si>
    <t>2014</t>
  </si>
  <si>
    <t>2015</t>
  </si>
  <si>
    <t>Sum of Quantity</t>
  </si>
  <si>
    <t>Years (Order Date)</t>
  </si>
  <si>
    <t>Quarters (Order Date)</t>
  </si>
  <si>
    <t>Price</t>
  </si>
  <si>
    <t>Sub Category</t>
  </si>
  <si>
    <t>vs PY</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</si>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</sst>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quot;$&quot;#,##0.00"/>
    <numFmt numFmtId="165" formatCode="[Green]0.0%\▲;[Red]0.0%\▼"/>
  </numFmts>
  <fonts count="6"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1"/>
      <name val="Arial"/>
      <family val="2"/>
    </font>
    <font>
      <sz val="8"/>
      <color rgb="FF000000"/>
      <name val="Segoe UI"/>
      <family val="2"/>
    </font>
  </fonts>
  <fills count="2">
    <fill>
      <patternFill patternType="none"/>
    </fill>
    <fill>
      <patternFill patternType="gray125"/>
    </fill>
  </fills>
  <borders count="1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30">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0" fontId="0" fillId="0" borderId="12" xfId="0" applyBorder="1"/>
    <xf numFmtId="3" fontId="0" fillId="0" borderId="0" xfId="0" applyNumberFormat="1"/>
    <xf numFmtId="9" fontId="0" fillId="0" borderId="0" xfId="1" applyFont="1"/>
    <xf numFmtId="164" fontId="0" fillId="0" borderId="0" xfId="0" applyNumberFormat="1"/>
    <xf numFmtId="4" fontId="0" fillId="0" borderId="0" xfId="0" applyNumberFormat="1"/>
    <xf numFmtId="0" fontId="3" fillId="0" borderId="0" xfId="0" applyFont="1"/>
    <xf numFmtId="0" fontId="3" fillId="0" borderId="0" xfId="0" applyFont="1" applyAlignment="1">
      <alignment horizontal="right"/>
    </xf>
    <xf numFmtId="0" fontId="3" fillId="0" borderId="13" xfId="0" applyFont="1" applyBorder="1"/>
    <xf numFmtId="0" fontId="4" fillId="0" borderId="0" xfId="0" applyFont="1"/>
    <xf numFmtId="165" fontId="0" fillId="0" borderId="0" xfId="1" applyNumberFormat="1" applyFont="1" applyBorder="1"/>
    <xf numFmtId="165" fontId="3" fillId="0" borderId="13" xfId="1" applyNumberFormat="1" applyFont="1" applyBorder="1"/>
    <xf numFmtId="165" fontId="0" fillId="0" borderId="13" xfId="1" applyNumberFormat="1" applyFont="1" applyBorder="1"/>
    <xf numFmtId="43" fontId="3" fillId="0" borderId="13" xfId="2" applyFont="1" applyBorder="1"/>
    <xf numFmtId="43" fontId="0" fillId="0" borderId="0" xfId="2" applyFont="1"/>
    <xf numFmtId="0" fontId="0" fillId="0" borderId="0" xfId="0" applyNumberFormat="1"/>
  </cellXfs>
  <cellStyles count="3">
    <cellStyle name="Comma" xfId="2" builtinId="3"/>
    <cellStyle name="Normal" xfId="0" builtinId="0"/>
    <cellStyle name="Percent" xfId="1" builtinId="5"/>
  </cellStyles>
  <dxfs count="9">
    <dxf>
      <numFmt numFmtId="4" formatCode="#,##0.00"/>
    </dxf>
    <dxf>
      <numFmt numFmtId="2" formatCode="0.00"/>
    </dxf>
    <dxf>
      <numFmt numFmtId="2" formatCode="0.00"/>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s>
  <tableStyles count="3" defaultTableStyle="TableStyleMedium2" defaultPivotStyle="PivotStyleLight16">
    <tableStyle name="Slicer_noborder" pivot="0" table="0" count="10" xr9:uid="{41CEC7D3-4D18-4DC8-B9C2-FE07DB0B96CB}">
      <tableStyleElement type="wholeTable" dxfId="8"/>
      <tableStyleElement type="headerRow" dxfId="7"/>
    </tableStyle>
    <tableStyle name="Slicer_noborder " pivot="0" table="0" count="10" xr9:uid="{68779214-8775-4648-BFB5-646EB61BFC46}">
      <tableStyleElement type="wholeTable" dxfId="6"/>
      <tableStyleElement type="headerRow" dxfId="5"/>
    </tableStyle>
    <tableStyle name="Slicer_noborder1" pivot="0" table="0" count="10" xr9:uid="{F96AA8B4-16A9-4A0E-A85E-ACDA313CEB3B}">
      <tableStyleElement type="wholeTable" dxfId="4"/>
      <tableStyleElement type="headerRow" dxfId="3"/>
    </tableStyle>
  </tableStyle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_noborder1">
        <x14:slicerStyle name="Slicer_nobord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_noborder ">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_noborder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States with  Highest all time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Tables'!$E$81:$E$90</c:f>
              <c:strCache>
                <c:ptCount val="10"/>
                <c:pt idx="0">
                  <c:v>#N/A</c:v>
                </c:pt>
                <c:pt idx="1">
                  <c:v>New York</c:v>
                </c:pt>
                <c:pt idx="2">
                  <c:v>Texas</c:v>
                </c:pt>
                <c:pt idx="3">
                  <c:v>Washington</c:v>
                </c:pt>
                <c:pt idx="4">
                  <c:v>Pennsylvania</c:v>
                </c:pt>
                <c:pt idx="5">
                  <c:v>Florida</c:v>
                </c:pt>
                <c:pt idx="6">
                  <c:v>Illinois</c:v>
                </c:pt>
                <c:pt idx="7">
                  <c:v>Ohio</c:v>
                </c:pt>
                <c:pt idx="8">
                  <c:v>Michigan</c:v>
                </c:pt>
                <c:pt idx="9">
                  <c:v>Virginia</c:v>
                </c:pt>
              </c:strCache>
            </c:strRef>
          </c:cat>
          <c:val>
            <c:numRef>
              <c:f>'Pivot Tables'!$F$81:$F$90</c:f>
              <c:numCache>
                <c:formatCode>General</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A2E1-40B1-A37D-D4625DC529B0}"/>
            </c:ext>
          </c:extLst>
        </c:ser>
        <c:dLbls>
          <c:showLegendKey val="0"/>
          <c:showVal val="0"/>
          <c:showCatName val="0"/>
          <c:showSerName val="0"/>
          <c:showPercent val="0"/>
          <c:showBubbleSize val="0"/>
        </c:dLbls>
        <c:gapWidth val="100"/>
        <c:overlap val="-27"/>
        <c:axId val="825188904"/>
        <c:axId val="825187104"/>
      </c:barChart>
      <c:catAx>
        <c:axId val="825188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chemeClr val="tx1">
                    <a:alpha val="72000"/>
                  </a:schemeClr>
                </a:solidFill>
                <a:latin typeface="+mn-lt"/>
                <a:ea typeface="+mn-ea"/>
                <a:cs typeface="+mn-cs"/>
              </a:defRPr>
            </a:pPr>
            <a:endParaRPr lang="en-US"/>
          </a:p>
        </c:txPr>
        <c:crossAx val="825187104"/>
        <c:crosses val="autoZero"/>
        <c:auto val="1"/>
        <c:lblAlgn val="ctr"/>
        <c:lblOffset val="100"/>
        <c:noMultiLvlLbl val="0"/>
      </c:catAx>
      <c:valAx>
        <c:axId val="825187104"/>
        <c:scaling>
          <c:orientation val="minMax"/>
        </c:scaling>
        <c:delete val="0"/>
        <c:axPos val="l"/>
        <c:numFmt formatCode="#,##0.00" sourceLinked="0"/>
        <c:majorTickMark val="none"/>
        <c:minorTickMark val="none"/>
        <c:tickLblPos val="low"/>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5188904"/>
        <c:crosses val="autoZero"/>
        <c:crossBetween val="between"/>
        <c:dispUnits>
          <c:builtInUnit val="thousands"/>
          <c:dispUnitsLbl>
            <c:spPr>
              <a:noFill/>
              <a:ln>
                <a:noFill/>
              </a:ln>
              <a:effectLst/>
            </c:spPr>
            <c:txPr>
              <a:bodyPr rot="-5400000" spcFirstLastPara="1" vertOverflow="ellipsis" vert="horz" wrap="square" anchor="ctr" anchorCtr="0"/>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'Pivot Tables'!$H$60</c:f>
              <c:strCache>
                <c:ptCount val="1"/>
                <c:pt idx="0">
                  <c:v>Sales</c:v>
                </c:pt>
              </c:strCache>
            </c:strRef>
          </c:tx>
          <c:spPr>
            <a:solidFill>
              <a:schemeClr val="accent1"/>
            </a:solidFill>
            <a:ln>
              <a:noFill/>
            </a:ln>
            <a:effectLst>
              <a:outerShdw blurRad="50800" dist="38100" dir="7200000" algn="t" rotWithShape="0">
                <a:prstClr val="black">
                  <a:alpha val="40000"/>
                </a:prstClr>
              </a:outerShdw>
            </a:effectLst>
          </c:spPr>
          <c:invertIfNegative val="0"/>
          <c:cat>
            <c:multiLvlStrRef>
              <c:f>'Pivot Tables'!$F$61:$G$76</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 Tables'!$H$61:$H$76</c:f>
              <c:numCache>
                <c:formatCode>"$"#,##0.00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2889-4871-B7EF-939B3724D9EF}"/>
            </c:ext>
          </c:extLst>
        </c:ser>
        <c:dLbls>
          <c:dLblPos val="outEnd"/>
          <c:showLegendKey val="0"/>
          <c:showVal val="0"/>
          <c:showCatName val="0"/>
          <c:showSerName val="0"/>
          <c:showPercent val="0"/>
          <c:showBubbleSize val="0"/>
        </c:dLbls>
        <c:gapWidth val="39"/>
        <c:overlap val="-27"/>
        <c:axId val="93339344"/>
        <c:axId val="93345104"/>
      </c:barChart>
      <c:lineChart>
        <c:grouping val="standard"/>
        <c:varyColors val="0"/>
        <c:ser>
          <c:idx val="1"/>
          <c:order val="1"/>
          <c:tx>
            <c:v>Price</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 Tables'!$I$61:$I$76</c:f>
              <c:numCache>
                <c:formatCode>"$"#,##0.00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2889-4871-B7EF-939B3724D9EF}"/>
            </c:ext>
          </c:extLst>
        </c:ser>
        <c:dLbls>
          <c:showLegendKey val="0"/>
          <c:showVal val="0"/>
          <c:showCatName val="0"/>
          <c:showSerName val="0"/>
          <c:showPercent val="0"/>
          <c:showBubbleSize val="0"/>
        </c:dLbls>
        <c:marker val="1"/>
        <c:smooth val="0"/>
        <c:axId val="789019920"/>
        <c:axId val="789016680"/>
      </c:lineChart>
      <c:catAx>
        <c:axId val="93339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345104"/>
        <c:crosses val="autoZero"/>
        <c:auto val="1"/>
        <c:lblAlgn val="ctr"/>
        <c:lblOffset val="100"/>
        <c:noMultiLvlLbl val="0"/>
      </c:catAx>
      <c:valAx>
        <c:axId val="93345104"/>
        <c:scaling>
          <c:orientation val="minMax"/>
        </c:scaling>
        <c:delete val="0"/>
        <c:axPos val="l"/>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339344"/>
        <c:crosses val="autoZero"/>
        <c:crossBetween val="between"/>
      </c:valAx>
      <c:valAx>
        <c:axId val="789016680"/>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89019920"/>
        <c:crosses val="max"/>
        <c:crossBetween val="between"/>
      </c:valAx>
      <c:catAx>
        <c:axId val="789019920"/>
        <c:scaling>
          <c:orientation val="minMax"/>
        </c:scaling>
        <c:delete val="1"/>
        <c:axPos val="b"/>
        <c:majorTickMark val="out"/>
        <c:minorTickMark val="none"/>
        <c:tickLblPos val="nextTo"/>
        <c:crossAx val="78901668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Pivot Tables'!$H$81" lockText="1" noThreeD="1"/>
</file>

<file path=xl/ctrlProps/ctrlProp2.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3" name="Straight Connector 2">
          <a:extLst>
            <a:ext uri="{FF2B5EF4-FFF2-40B4-BE49-F238E27FC236}">
              <a16:creationId xmlns:a16="http://schemas.microsoft.com/office/drawing/2014/main" id="{00000000-0008-0000-0200-000003000000}"/>
            </a:ext>
          </a:extLst>
        </xdr:cNvPr>
        <xdr:cNvCxnSpPr/>
      </xdr:nvCxnSpPr>
      <xdr:spPr>
        <a:xfrm>
          <a:off x="142875" y="182880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29</xdr:row>
      <xdr:rowOff>25400</xdr:rowOff>
    </xdr:from>
    <xdr:to>
      <xdr:col>28</xdr:col>
      <xdr:colOff>152400</xdr:colOff>
      <xdr:row>29</xdr:row>
      <xdr:rowOff>25400</xdr:rowOff>
    </xdr:to>
    <xdr:cxnSp macro="">
      <xdr:nvCxnSpPr>
        <xdr:cNvPr id="4" name="Straight Connector 3">
          <a:extLst>
            <a:ext uri="{FF2B5EF4-FFF2-40B4-BE49-F238E27FC236}">
              <a16:creationId xmlns:a16="http://schemas.microsoft.com/office/drawing/2014/main" id="{00000000-0008-0000-0200-000004000000}"/>
            </a:ext>
          </a:extLst>
        </xdr:cNvPr>
        <xdr:cNvCxnSpPr/>
      </xdr:nvCxnSpPr>
      <xdr:spPr>
        <a:xfrm>
          <a:off x="161925" y="5273675"/>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638489</xdr:colOff>
      <xdr:row>10</xdr:row>
      <xdr:rowOff>81644</xdr:rowOff>
    </xdr:from>
    <xdr:to>
      <xdr:col>26</xdr:col>
      <xdr:colOff>638489</xdr:colOff>
      <xdr:row>10</xdr:row>
      <xdr:rowOff>81644</xdr:rowOff>
    </xdr:to>
    <xdr:cxnSp macro="">
      <xdr:nvCxnSpPr>
        <xdr:cNvPr id="2" name="Straight Connector 1">
          <a:extLst>
            <a:ext uri="{FF2B5EF4-FFF2-40B4-BE49-F238E27FC236}">
              <a16:creationId xmlns:a16="http://schemas.microsoft.com/office/drawing/2014/main" id="{00000000-0008-0000-0300-000002000000}"/>
            </a:ext>
          </a:extLst>
        </xdr:cNvPr>
        <xdr:cNvCxnSpPr/>
      </xdr:nvCxnSpPr>
      <xdr:spPr>
        <a:xfrm>
          <a:off x="1287445" y="1965709"/>
          <a:ext cx="17302006" cy="0"/>
        </a:xfrm>
        <a:prstGeom prst="line">
          <a:avLst/>
        </a:prstGeom>
        <a:ln w="28575">
          <a:solidFill>
            <a:schemeClr val="accent1">
              <a:lumMod val="60000"/>
              <a:lumOff val="40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10467</xdr:colOff>
      <xdr:row>30</xdr:row>
      <xdr:rowOff>83736</xdr:rowOff>
    </xdr:from>
    <xdr:to>
      <xdr:col>27</xdr:col>
      <xdr:colOff>41869</xdr:colOff>
      <xdr:row>30</xdr:row>
      <xdr:rowOff>83736</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1308379" y="5735934"/>
          <a:ext cx="17333407" cy="0"/>
        </a:xfrm>
        <a:prstGeom prst="line">
          <a:avLst/>
        </a:prstGeom>
        <a:ln w="28575">
          <a:solidFill>
            <a:schemeClr val="accent1">
              <a:lumMod val="60000"/>
              <a:lumOff val="40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258867</xdr:colOff>
      <xdr:row>5</xdr:row>
      <xdr:rowOff>66377</xdr:rowOff>
    </xdr:from>
    <xdr:to>
      <xdr:col>9</xdr:col>
      <xdr:colOff>524373</xdr:colOff>
      <xdr:row>6</xdr:row>
      <xdr:rowOff>66376</xdr:rowOff>
    </xdr:to>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4812282" y="995645"/>
          <a:ext cx="1566481" cy="185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Sales Latest Year</a:t>
          </a:r>
        </a:p>
      </xdr:txBody>
    </xdr:sp>
    <xdr:clientData/>
  </xdr:twoCellAnchor>
  <xdr:twoCellAnchor>
    <xdr:from>
      <xdr:col>11</xdr:col>
      <xdr:colOff>15440</xdr:colOff>
      <xdr:row>5</xdr:row>
      <xdr:rowOff>11261</xdr:rowOff>
    </xdr:from>
    <xdr:to>
      <xdr:col>14</xdr:col>
      <xdr:colOff>6127</xdr:colOff>
      <xdr:row>9</xdr:row>
      <xdr:rowOff>0</xdr:rowOff>
    </xdr:to>
    <xdr:sp macro="" textlink="'Pivot Tables'!E6">
      <xdr:nvSpPr>
        <xdr:cNvPr id="12" name="Rectangle: Rounded Corners 11">
          <a:extLst>
            <a:ext uri="{FF2B5EF4-FFF2-40B4-BE49-F238E27FC236}">
              <a16:creationId xmlns:a16="http://schemas.microsoft.com/office/drawing/2014/main" id="{00000000-0008-0000-0300-00000C000000}"/>
            </a:ext>
          </a:extLst>
        </xdr:cNvPr>
        <xdr:cNvSpPr/>
      </xdr:nvSpPr>
      <xdr:spPr>
        <a:xfrm>
          <a:off x="7170806" y="940529"/>
          <a:ext cx="1942150" cy="732154"/>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89B3FFB4-56D9-4685-95F7-0E6E84527B7B}" type="TxLink">
            <a:rPr lang="en-US" sz="2800" b="0" i="0" u="none" strike="noStrike">
              <a:solidFill>
                <a:schemeClr val="bg1"/>
              </a:solidFill>
              <a:latin typeface="Calibri"/>
              <a:ea typeface="+mn-ea"/>
              <a:cs typeface="Calibri"/>
            </a:rPr>
            <a:pPr marL="0" indent="0" algn="ctr"/>
            <a:t>85%</a:t>
          </a:fld>
          <a:endParaRPr lang="en-US" sz="2800" b="0" i="0" u="none" strike="noStrike">
            <a:solidFill>
              <a:schemeClr val="bg1"/>
            </a:solidFill>
            <a:latin typeface="Calibri"/>
            <a:ea typeface="+mn-ea"/>
            <a:cs typeface="Calibri"/>
          </a:endParaRPr>
        </a:p>
      </xdr:txBody>
    </xdr:sp>
    <xdr:clientData/>
  </xdr:twoCellAnchor>
  <xdr:twoCellAnchor>
    <xdr:from>
      <xdr:col>11</xdr:col>
      <xdr:colOff>225680</xdr:colOff>
      <xdr:row>5</xdr:row>
      <xdr:rowOff>46465</xdr:rowOff>
    </xdr:from>
    <xdr:to>
      <xdr:col>13</xdr:col>
      <xdr:colOff>457997</xdr:colOff>
      <xdr:row>6</xdr:row>
      <xdr:rowOff>66377</xdr:rowOff>
    </xdr:to>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7381046" y="975733"/>
          <a:ext cx="1533292" cy="205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Sales Growth</a:t>
          </a:r>
          <a:r>
            <a:rPr lang="en-US" sz="1200" baseline="0">
              <a:solidFill>
                <a:schemeClr val="bg1"/>
              </a:solidFill>
            </a:rPr>
            <a:t> vs PY</a:t>
          </a:r>
          <a:endParaRPr lang="en-US" sz="1200">
            <a:solidFill>
              <a:schemeClr val="bg1"/>
            </a:solidFill>
          </a:endParaRPr>
        </a:p>
      </xdr:txBody>
    </xdr:sp>
    <xdr:clientData/>
  </xdr:twoCellAnchor>
  <xdr:twoCellAnchor>
    <xdr:from>
      <xdr:col>15</xdr:col>
      <xdr:colOff>22078</xdr:colOff>
      <xdr:row>4</xdr:row>
      <xdr:rowOff>183839</xdr:rowOff>
    </xdr:from>
    <xdr:to>
      <xdr:col>18</xdr:col>
      <xdr:colOff>12765</xdr:colOff>
      <xdr:row>8</xdr:row>
      <xdr:rowOff>172579</xdr:rowOff>
    </xdr:to>
    <xdr:sp macro="" textlink="'Pivot Tables'!C5">
      <xdr:nvSpPr>
        <xdr:cNvPr id="34" name="Rectangle: Rounded Corners 33">
          <a:extLst>
            <a:ext uri="{FF2B5EF4-FFF2-40B4-BE49-F238E27FC236}">
              <a16:creationId xmlns:a16="http://schemas.microsoft.com/office/drawing/2014/main" id="{00000000-0008-0000-0300-000022000000}"/>
            </a:ext>
          </a:extLst>
        </xdr:cNvPr>
        <xdr:cNvSpPr/>
      </xdr:nvSpPr>
      <xdr:spPr>
        <a:xfrm>
          <a:off x="9779395" y="927254"/>
          <a:ext cx="1942150" cy="732154"/>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84F88D5-EE7A-4F49-A3E3-0C548F445822}" type="TxLink">
            <a:rPr lang="en-US" sz="2800" b="0" i="0" u="none" strike="noStrike">
              <a:solidFill>
                <a:schemeClr val="bg1"/>
              </a:solidFill>
              <a:latin typeface="Calibri"/>
              <a:ea typeface="+mn-ea"/>
              <a:cs typeface="Calibri"/>
            </a:rPr>
            <a:pPr marL="0" indent="0" algn="ctr"/>
            <a:t>14,995</a:t>
          </a:fld>
          <a:endParaRPr lang="en-US" sz="2800" b="0" i="0" u="none" strike="noStrike">
            <a:solidFill>
              <a:schemeClr val="bg1"/>
            </a:solidFill>
            <a:latin typeface="Calibri"/>
            <a:ea typeface="+mn-ea"/>
            <a:cs typeface="Calibri"/>
          </a:endParaRPr>
        </a:p>
      </xdr:txBody>
    </xdr:sp>
    <xdr:clientData/>
  </xdr:twoCellAnchor>
  <xdr:twoCellAnchor>
    <xdr:from>
      <xdr:col>15</xdr:col>
      <xdr:colOff>232318</xdr:colOff>
      <xdr:row>5</xdr:row>
      <xdr:rowOff>33190</xdr:rowOff>
    </xdr:from>
    <xdr:to>
      <xdr:col>17</xdr:col>
      <xdr:colOff>464634</xdr:colOff>
      <xdr:row>6</xdr:row>
      <xdr:rowOff>53102</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9989635" y="962458"/>
          <a:ext cx="1533292" cy="205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 Latest Year</a:t>
          </a:r>
        </a:p>
      </xdr:txBody>
    </xdr:sp>
    <xdr:clientData/>
  </xdr:twoCellAnchor>
  <xdr:twoCellAnchor>
    <xdr:from>
      <xdr:col>19</xdr:col>
      <xdr:colOff>15440</xdr:colOff>
      <xdr:row>5</xdr:row>
      <xdr:rowOff>4624</xdr:rowOff>
    </xdr:from>
    <xdr:to>
      <xdr:col>22</xdr:col>
      <xdr:colOff>6126</xdr:colOff>
      <xdr:row>8</xdr:row>
      <xdr:rowOff>179217</xdr:rowOff>
    </xdr:to>
    <xdr:sp macro="" textlink="'Pivot Tables'!C4">
      <xdr:nvSpPr>
        <xdr:cNvPr id="36" name="Rectangle: Rounded Corners 35">
          <a:extLst>
            <a:ext uri="{FF2B5EF4-FFF2-40B4-BE49-F238E27FC236}">
              <a16:creationId xmlns:a16="http://schemas.microsoft.com/office/drawing/2014/main" id="{00000000-0008-0000-0300-000024000000}"/>
            </a:ext>
          </a:extLst>
        </xdr:cNvPr>
        <xdr:cNvSpPr/>
      </xdr:nvSpPr>
      <xdr:spPr>
        <a:xfrm>
          <a:off x="12374708" y="933892"/>
          <a:ext cx="1942150" cy="732154"/>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5419119-1B6F-466A-9AF0-BC3691FB8156}" type="TxLink">
            <a:rPr lang="en-US" sz="2800" b="0" i="0" u="none" strike="noStrike">
              <a:solidFill>
                <a:schemeClr val="bg1"/>
              </a:solidFill>
              <a:latin typeface="Calibri"/>
              <a:ea typeface="+mn-ea"/>
              <a:cs typeface="Calibri"/>
            </a:rPr>
            <a:pPr marL="0" indent="0" algn="ctr"/>
            <a:t>5,870</a:t>
          </a:fld>
          <a:endParaRPr lang="en-US" sz="2800" b="0" i="0" u="none" strike="noStrike">
            <a:solidFill>
              <a:schemeClr val="bg1"/>
            </a:solidFill>
            <a:latin typeface="Calibri"/>
            <a:ea typeface="+mn-ea"/>
            <a:cs typeface="Calibri"/>
          </a:endParaRPr>
        </a:p>
      </xdr:txBody>
    </xdr:sp>
    <xdr:clientData/>
  </xdr:twoCellAnchor>
  <xdr:twoCellAnchor>
    <xdr:from>
      <xdr:col>19</xdr:col>
      <xdr:colOff>219043</xdr:colOff>
      <xdr:row>5</xdr:row>
      <xdr:rowOff>39828</xdr:rowOff>
    </xdr:from>
    <xdr:to>
      <xdr:col>21</xdr:col>
      <xdr:colOff>451359</xdr:colOff>
      <xdr:row>6</xdr:row>
      <xdr:rowOff>59740</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12578311" y="969096"/>
          <a:ext cx="1533292" cy="205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r>
            <a:rPr lang="en-US" sz="1200" baseline="0">
              <a:solidFill>
                <a:schemeClr val="bg1"/>
              </a:solidFill>
            </a:rPr>
            <a:t> </a:t>
          </a:r>
          <a:r>
            <a:rPr lang="en-US" sz="1200">
              <a:solidFill>
                <a:schemeClr val="bg1"/>
              </a:solidFill>
            </a:rPr>
            <a:t>Last Year</a:t>
          </a:r>
        </a:p>
      </xdr:txBody>
    </xdr:sp>
    <xdr:clientData/>
  </xdr:twoCellAnchor>
  <xdr:twoCellAnchor>
    <xdr:from>
      <xdr:col>23</xdr:col>
      <xdr:colOff>22078</xdr:colOff>
      <xdr:row>4</xdr:row>
      <xdr:rowOff>183839</xdr:rowOff>
    </xdr:from>
    <xdr:to>
      <xdr:col>26</xdr:col>
      <xdr:colOff>12765</xdr:colOff>
      <xdr:row>8</xdr:row>
      <xdr:rowOff>172579</xdr:rowOff>
    </xdr:to>
    <xdr:sp macro="" textlink="'Pivot Tables'!F6">
      <xdr:nvSpPr>
        <xdr:cNvPr id="38" name="Rectangle: Rounded Corners 37">
          <a:extLst>
            <a:ext uri="{FF2B5EF4-FFF2-40B4-BE49-F238E27FC236}">
              <a16:creationId xmlns:a16="http://schemas.microsoft.com/office/drawing/2014/main" id="{00000000-0008-0000-0300-000026000000}"/>
            </a:ext>
          </a:extLst>
        </xdr:cNvPr>
        <xdr:cNvSpPr/>
      </xdr:nvSpPr>
      <xdr:spPr>
        <a:xfrm>
          <a:off x="14983298" y="927254"/>
          <a:ext cx="1942150" cy="732154"/>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6441213-9323-4AE6-9A1D-DB2650442CFF}" type="TxLink">
            <a:rPr lang="en-US" sz="2800" b="0" i="0" u="none" strike="noStrike">
              <a:solidFill>
                <a:schemeClr val="bg1"/>
              </a:solidFill>
              <a:latin typeface="Calibri"/>
              <a:ea typeface="+mn-ea"/>
              <a:cs typeface="Calibri"/>
            </a:rPr>
            <a:pPr marL="0" indent="0" algn="ctr"/>
            <a:t>155%</a:t>
          </a:fld>
          <a:endParaRPr lang="en-US" sz="2800" b="0" i="0" u="none" strike="noStrike">
            <a:solidFill>
              <a:schemeClr val="bg1"/>
            </a:solidFill>
            <a:latin typeface="Calibri"/>
            <a:ea typeface="+mn-ea"/>
            <a:cs typeface="Calibri"/>
          </a:endParaRPr>
        </a:p>
      </xdr:txBody>
    </xdr:sp>
    <xdr:clientData/>
  </xdr:twoCellAnchor>
  <xdr:twoCellAnchor>
    <xdr:from>
      <xdr:col>23</xdr:col>
      <xdr:colOff>232318</xdr:colOff>
      <xdr:row>5</xdr:row>
      <xdr:rowOff>33190</xdr:rowOff>
    </xdr:from>
    <xdr:to>
      <xdr:col>25</xdr:col>
      <xdr:colOff>464635</xdr:colOff>
      <xdr:row>6</xdr:row>
      <xdr:rowOff>53102</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15193538" y="962458"/>
          <a:ext cx="1533292" cy="205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 Growth</a:t>
          </a:r>
          <a:r>
            <a:rPr lang="en-US" sz="1200" baseline="0">
              <a:solidFill>
                <a:schemeClr val="bg1"/>
              </a:solidFill>
            </a:rPr>
            <a:t> vs PY</a:t>
          </a:r>
          <a:endParaRPr lang="en-US" sz="1200">
            <a:solidFill>
              <a:schemeClr val="bg1"/>
            </a:solidFill>
          </a:endParaRPr>
        </a:p>
      </xdr:txBody>
    </xdr:sp>
    <xdr:clientData/>
  </xdr:twoCellAnchor>
  <xdr:twoCellAnchor>
    <xdr:from>
      <xdr:col>7</xdr:col>
      <xdr:colOff>35353</xdr:colOff>
      <xdr:row>5</xdr:row>
      <xdr:rowOff>13316</xdr:rowOff>
    </xdr:from>
    <xdr:to>
      <xdr:col>10</xdr:col>
      <xdr:colOff>26040</xdr:colOff>
      <xdr:row>9</xdr:row>
      <xdr:rowOff>6637</xdr:rowOff>
    </xdr:to>
    <xdr:sp macro="" textlink="'Pivot Tables'!B4">
      <xdr:nvSpPr>
        <xdr:cNvPr id="31" name="Rectangle: Rounded Corners 30">
          <a:extLst>
            <a:ext uri="{FF2B5EF4-FFF2-40B4-BE49-F238E27FC236}">
              <a16:creationId xmlns:a16="http://schemas.microsoft.com/office/drawing/2014/main" id="{00000000-0008-0000-0300-00001F000000}"/>
            </a:ext>
          </a:extLst>
        </xdr:cNvPr>
        <xdr:cNvSpPr/>
      </xdr:nvSpPr>
      <xdr:spPr>
        <a:xfrm>
          <a:off x="4588768" y="942584"/>
          <a:ext cx="1942150" cy="736736"/>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B105D16-D40C-454B-B0D5-992F5FBEA434}" type="TxLink">
            <a:rPr lang="en-US" sz="2800" b="0" i="0" u="none" strike="noStrike">
              <a:solidFill>
                <a:schemeClr val="bg1"/>
              </a:solidFill>
              <a:latin typeface="Calibri"/>
              <a:ea typeface="+mn-ea"/>
              <a:cs typeface="Calibri"/>
            </a:rPr>
            <a:pPr marL="0" indent="0" algn="ctr"/>
            <a:t>40,516.72</a:t>
          </a:fld>
          <a:endParaRPr lang="en-US" sz="2800" b="0" i="0" u="none" strike="noStrike">
            <a:solidFill>
              <a:schemeClr val="bg1"/>
            </a:solidFill>
            <a:latin typeface="Calibri"/>
            <a:ea typeface="+mn-ea"/>
            <a:cs typeface="Calibri"/>
          </a:endParaRPr>
        </a:p>
      </xdr:txBody>
    </xdr:sp>
    <xdr:clientData/>
  </xdr:twoCellAnchor>
  <xdr:twoCellAnchor>
    <xdr:from>
      <xdr:col>7</xdr:col>
      <xdr:colOff>245593</xdr:colOff>
      <xdr:row>5</xdr:row>
      <xdr:rowOff>13316</xdr:rowOff>
    </xdr:from>
    <xdr:to>
      <xdr:col>9</xdr:col>
      <xdr:colOff>477910</xdr:colOff>
      <xdr:row>6</xdr:row>
      <xdr:rowOff>34516</xdr:rowOff>
    </xdr:to>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4799008" y="942584"/>
          <a:ext cx="1533292" cy="207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Sales Last Year</a:t>
          </a:r>
        </a:p>
      </xdr:txBody>
    </xdr:sp>
    <xdr:clientData/>
  </xdr:twoCellAnchor>
  <xdr:twoCellAnchor>
    <xdr:from>
      <xdr:col>3</xdr:col>
      <xdr:colOff>75180</xdr:colOff>
      <xdr:row>5</xdr:row>
      <xdr:rowOff>13316</xdr:rowOff>
    </xdr:from>
    <xdr:to>
      <xdr:col>6</xdr:col>
      <xdr:colOff>65866</xdr:colOff>
      <xdr:row>9</xdr:row>
      <xdr:rowOff>6637</xdr:rowOff>
    </xdr:to>
    <xdr:sp macro="" textlink="'Pivot Tables'!B5">
      <xdr:nvSpPr>
        <xdr:cNvPr id="40" name="Rectangle: Rounded Corners 39">
          <a:extLst>
            <a:ext uri="{FF2B5EF4-FFF2-40B4-BE49-F238E27FC236}">
              <a16:creationId xmlns:a16="http://schemas.microsoft.com/office/drawing/2014/main" id="{00000000-0008-0000-0300-000028000000}"/>
            </a:ext>
          </a:extLst>
        </xdr:cNvPr>
        <xdr:cNvSpPr/>
      </xdr:nvSpPr>
      <xdr:spPr>
        <a:xfrm>
          <a:off x="2026643" y="942584"/>
          <a:ext cx="1942150" cy="736736"/>
        </a:xfrm>
        <a:prstGeom prst="round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7239DD5-F693-4719-B965-EBD82E49FE12}" type="TxLink">
            <a:rPr lang="en-US" sz="2800" b="0" i="0" u="none" strike="noStrike">
              <a:solidFill>
                <a:schemeClr val="bg1"/>
              </a:solidFill>
              <a:latin typeface="Calibri"/>
              <a:cs typeface="Calibri"/>
            </a:rPr>
            <a:pPr algn="ctr"/>
            <a:t>75,018.94</a:t>
          </a:fld>
          <a:endParaRPr lang="en-US" sz="2800">
            <a:solidFill>
              <a:schemeClr val="bg1"/>
            </a:solidFill>
          </a:endParaRPr>
        </a:p>
      </xdr:txBody>
    </xdr:sp>
    <xdr:clientData/>
  </xdr:twoCellAnchor>
  <xdr:twoCellAnchor>
    <xdr:from>
      <xdr:col>3</xdr:col>
      <xdr:colOff>258869</xdr:colOff>
      <xdr:row>5</xdr:row>
      <xdr:rowOff>13316</xdr:rowOff>
    </xdr:from>
    <xdr:to>
      <xdr:col>5</xdr:col>
      <xdr:colOff>491185</xdr:colOff>
      <xdr:row>6</xdr:row>
      <xdr:rowOff>34516</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2210332" y="942584"/>
          <a:ext cx="1533292" cy="207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Sales Latest Year</a:t>
          </a:r>
        </a:p>
      </xdr:txBody>
    </xdr:sp>
    <xdr:clientData/>
  </xdr:twoCellAnchor>
  <xdr:twoCellAnchor>
    <xdr:from>
      <xdr:col>15</xdr:col>
      <xdr:colOff>16007</xdr:colOff>
      <xdr:row>36</xdr:row>
      <xdr:rowOff>0</xdr:rowOff>
    </xdr:from>
    <xdr:to>
      <xdr:col>26</xdr:col>
      <xdr:colOff>234789</xdr:colOff>
      <xdr:row>50</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2916</xdr:colOff>
      <xdr:row>36</xdr:row>
      <xdr:rowOff>7832</xdr:rowOff>
    </xdr:from>
    <xdr:to>
      <xdr:col>14</xdr:col>
      <xdr:colOff>26681</xdr:colOff>
      <xdr:row>49</xdr:row>
      <xdr:rowOff>181428</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27214</xdr:colOff>
      <xdr:row>31</xdr:row>
      <xdr:rowOff>167369</xdr:rowOff>
    </xdr:from>
    <xdr:to>
      <xdr:col>10</xdr:col>
      <xdr:colOff>704970</xdr:colOff>
      <xdr:row>34</xdr:row>
      <xdr:rowOff>38099</xdr:rowOff>
    </xdr:to>
    <mc:AlternateContent xmlns:mc="http://schemas.openxmlformats.org/markup-compatibility/2006" xmlns:a14="http://schemas.microsoft.com/office/drawing/2010/main">
      <mc:Choice Requires="a14">
        <xdr:graphicFrame macro="">
          <xdr:nvGraphicFramePr>
            <xdr:cNvPr id="6" name="Ship Mode_charts">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Ship Mode_charts"/>
            </a:graphicData>
          </a:graphic>
        </xdr:graphicFrame>
      </mc:Choice>
      <mc:Fallback xmlns="">
        <xdr:sp macro="" textlink="">
          <xdr:nvSpPr>
            <xdr:cNvPr id="0" name=""/>
            <xdr:cNvSpPr>
              <a:spLocks noTextEdit="1"/>
            </xdr:cNvSpPr>
          </xdr:nvSpPr>
          <xdr:spPr>
            <a:xfrm>
              <a:off x="1980239" y="5957075"/>
              <a:ext cx="5892160" cy="431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585106</xdr:colOff>
      <xdr:row>31</xdr:row>
      <xdr:rowOff>167369</xdr:rowOff>
    </xdr:from>
    <xdr:to>
      <xdr:col>25</xdr:col>
      <xdr:colOff>382484</xdr:colOff>
      <xdr:row>34</xdr:row>
      <xdr:rowOff>100691</xdr:rowOff>
    </xdr:to>
    <mc:AlternateContent xmlns:mc="http://schemas.openxmlformats.org/markup-compatibility/2006" xmlns:a14="http://schemas.microsoft.com/office/drawing/2010/main">
      <mc:Choice Requires="a14">
        <xdr:graphicFrame macro="">
          <xdr:nvGraphicFramePr>
            <xdr:cNvPr id="7" name="Segment_charts">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2527376" y="5957075"/>
              <a:ext cx="5537040" cy="4936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693965</xdr:colOff>
      <xdr:row>31</xdr:row>
      <xdr:rowOff>167369</xdr:rowOff>
    </xdr:from>
    <xdr:to>
      <xdr:col>16</xdr:col>
      <xdr:colOff>647742</xdr:colOff>
      <xdr:row>34</xdr:row>
      <xdr:rowOff>54427</xdr:rowOff>
    </xdr:to>
    <mc:AlternateContent xmlns:mc="http://schemas.openxmlformats.org/markup-compatibility/2006" xmlns:a14="http://schemas.microsoft.com/office/drawing/2010/main">
      <mc:Choice Requires="a14">
        <xdr:graphicFrame macro="">
          <xdr:nvGraphicFramePr>
            <xdr:cNvPr id="8" name="Category_charts">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8484721" y="5957075"/>
              <a:ext cx="3545995" cy="447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646339</xdr:colOff>
      <xdr:row>11</xdr:row>
      <xdr:rowOff>95251</xdr:rowOff>
    </xdr:from>
    <xdr:to>
      <xdr:col>23</xdr:col>
      <xdr:colOff>780735</xdr:colOff>
      <xdr:row>13</xdr:row>
      <xdr:rowOff>163286</xdr:rowOff>
    </xdr:to>
    <mc:AlternateContent xmlns:mc="http://schemas.openxmlformats.org/markup-compatibility/2006" xmlns:a14="http://schemas.microsoft.com/office/drawing/2010/main">
      <mc:Choice Requires="a14">
        <xdr:graphicFrame macro="">
          <xdr:nvGraphicFramePr>
            <xdr:cNvPr id="9" name="Segment_table 3 &amp; 4">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0/slicer">
              <sle:slicer xmlns:sle="http://schemas.microsoft.com/office/drawing/2010/slicer" name="Segment_table 3 &amp; 4"/>
            </a:graphicData>
          </a:graphic>
        </xdr:graphicFrame>
      </mc:Choice>
      <mc:Fallback xmlns="">
        <xdr:sp macro="" textlink="">
          <xdr:nvSpPr>
            <xdr:cNvPr id="0" name=""/>
            <xdr:cNvSpPr>
              <a:spLocks noTextEdit="1"/>
            </xdr:cNvSpPr>
          </xdr:nvSpPr>
          <xdr:spPr>
            <a:xfrm>
              <a:off x="10454154" y="2149663"/>
              <a:ext cx="5589201" cy="441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585107</xdr:colOff>
      <xdr:row>0</xdr:row>
      <xdr:rowOff>106136</xdr:rowOff>
    </xdr:from>
    <xdr:to>
      <xdr:col>25</xdr:col>
      <xdr:colOff>224068</xdr:colOff>
      <xdr:row>2</xdr:row>
      <xdr:rowOff>170089</xdr:rowOff>
    </xdr:to>
    <mc:AlternateContent xmlns:mc="http://schemas.openxmlformats.org/markup-compatibility/2006" xmlns:a14="http://schemas.microsoft.com/office/drawing/2010/main">
      <mc:Choice Requires="a14">
        <xdr:graphicFrame macro="">
          <xdr:nvGraphicFramePr>
            <xdr:cNvPr id="11" name="Segment">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2527376" y="106136"/>
              <a:ext cx="5591469" cy="4374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489858</xdr:colOff>
      <xdr:row>0</xdr:row>
      <xdr:rowOff>106136</xdr:rowOff>
    </xdr:from>
    <xdr:to>
      <xdr:col>13</xdr:col>
      <xdr:colOff>481052</xdr:colOff>
      <xdr:row>2</xdr:row>
      <xdr:rowOff>180974</xdr:rowOff>
    </xdr:to>
    <mc:AlternateContent xmlns:mc="http://schemas.openxmlformats.org/markup-compatibility/2006" xmlns:a14="http://schemas.microsoft.com/office/drawing/2010/main">
      <mc:Choice Requires="a14">
        <xdr:graphicFrame macro="">
          <xdr:nvGraphicFramePr>
            <xdr:cNvPr id="13" name="Category">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990362" y="106136"/>
              <a:ext cx="5819587" cy="4483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632732</xdr:colOff>
      <xdr:row>11</xdr:row>
      <xdr:rowOff>95251</xdr:rowOff>
    </xdr:from>
    <xdr:to>
      <xdr:col>12</xdr:col>
      <xdr:colOff>353186</xdr:colOff>
      <xdr:row>13</xdr:row>
      <xdr:rowOff>170089</xdr:rowOff>
    </xdr:to>
    <mc:AlternateContent xmlns:mc="http://schemas.openxmlformats.org/markup-compatibility/2006" xmlns:a14="http://schemas.microsoft.com/office/drawing/2010/main">
      <mc:Choice Requires="a14">
        <xdr:graphicFrame macro="">
          <xdr:nvGraphicFramePr>
            <xdr:cNvPr id="14" name="Category_newtable1">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Category_newtable1"/>
            </a:graphicData>
          </a:graphic>
        </xdr:graphicFrame>
      </mc:Choice>
      <mc:Fallback xmlns="">
        <xdr:sp macro="" textlink="">
          <xdr:nvSpPr>
            <xdr:cNvPr id="0" name=""/>
            <xdr:cNvSpPr>
              <a:spLocks noTextEdit="1"/>
            </xdr:cNvSpPr>
          </xdr:nvSpPr>
          <xdr:spPr>
            <a:xfrm>
              <a:off x="1934749" y="2149663"/>
              <a:ext cx="5930846" cy="4483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27</xdr:col>
          <xdr:colOff>92529</xdr:colOff>
          <xdr:row>42</xdr:row>
          <xdr:rowOff>97971</xdr:rowOff>
        </xdr:from>
        <xdr:to>
          <xdr:col>28</xdr:col>
          <xdr:colOff>359228</xdr:colOff>
          <xdr:row>43</xdr:row>
          <xdr:rowOff>130629</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92529</xdr:colOff>
          <xdr:row>44</xdr:row>
          <xdr:rowOff>32657</xdr:rowOff>
        </xdr:from>
        <xdr:to>
          <xdr:col>28</xdr:col>
          <xdr:colOff>359228</xdr:colOff>
          <xdr:row>45</xdr:row>
          <xdr:rowOff>59871</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Bottom 10</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49.542070717594" createdVersion="8" refreshedVersion="8" minRefreshableVersion="3" recordCount="9994" xr:uid="{33300372-B7B3-4ABF-B4BA-BFB5936EDDF3}">
  <cacheSource type="worksheet">
    <worksheetSource ref="A1:U9995" sheet="Source_data"/>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3271441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AB785C-7D16-4C18-9236-92979EE3DBD8}" name="PivotTable9"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I10:K18" firstHeaderRow="1" firstDataRow="5" firstDataCol="1"/>
  <pivotFields count="24">
    <pivotField showAll="0" defaultSubtotal="0"/>
    <pivotField showAll="0" defaultSubtotal="0"/>
    <pivotField axis="axisCol" numFmtId="14" showAll="0" defaultSubtotal="0">
      <items count="1237">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s>
    </pivotField>
    <pivotField numFmtId="1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3">
        <item h="1" x="0"/>
        <item h="1" x="1"/>
        <item x="2"/>
      </items>
    </pivotField>
    <pivotField axis="axisRow" showAll="0" measureFilter="1" sortType="descending" defaultSubtotal="0">
      <items count="17">
        <item x="11"/>
        <item x="9"/>
        <item x="6"/>
        <item x="8"/>
        <item x="0"/>
        <item x="1"/>
        <item x="16"/>
        <item x="12"/>
        <item x="13"/>
        <item x="5"/>
        <item x="2"/>
        <item x="15"/>
        <item x="10"/>
        <item x="7"/>
        <item x="4"/>
        <item x="14"/>
        <item x="3"/>
      </items>
      <autoSortScope>
        <pivotArea dataOnly="0" outline="0" fieldPosition="0">
          <references count="1">
            <reference field="4294967294" count="1" selected="0">
              <x v="0"/>
            </reference>
          </references>
        </pivotArea>
      </autoSortScope>
    </pivotField>
    <pivotField showAll="0" defaultSubtotal="0"/>
    <pivotField dataField="1" showAll="0" defaultSubtotal="0"/>
    <pivotField showAll="0" defaultSubtotal="0"/>
    <pivotField showAll="0" defaultSubtotal="0"/>
    <pivotField showAll="0" defaultSubtota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4">
    <i>
      <x v="13"/>
    </i>
    <i>
      <x v="6"/>
    </i>
    <i>
      <x/>
    </i>
    <i>
      <x v="11"/>
    </i>
  </rowItems>
  <colFields count="4">
    <field x="23"/>
    <field x="22"/>
    <field x="21"/>
    <field x="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478CBE-E1CA-41C5-AC95-0A2C3A69BCCC}" name="PivotTable1"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C5"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h="1" x="1"/>
        <item x="2"/>
        <item t="default"/>
      </items>
    </pivotField>
    <pivotField showAll="0"/>
    <pivotField showAll="0"/>
    <pivotField showAll="0"/>
    <pivotField showAll="0"/>
    <pivotField showAll="0"/>
    <pivotField showAll="0"/>
    <pivotField showAll="0">
      <items count="4">
        <item h="1" x="0"/>
        <item h="1" x="1"/>
        <item x="2"/>
        <item t="default"/>
      </items>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3"/>
  </rowFields>
  <rowItems count="2">
    <i>
      <x v="3"/>
    </i>
    <i>
      <x v="4"/>
    </i>
  </rowItems>
  <colFields count="1">
    <field x="-2"/>
  </colFields>
  <colItems count="2">
    <i>
      <x/>
    </i>
    <i i="1">
      <x v="1"/>
    </i>
  </colItems>
  <dataFields count="2">
    <dataField name="Sum of Sales" fld="17" baseField="23" baseItem="3" numFmtId="4"/>
    <dataField name="Sum of Profit" fld="20" baseField="23" baseItem="3" numFmtId="3"/>
  </dataFields>
  <formats count="3">
    <format dxfId="2">
      <pivotArea collapsedLevelsAreSubtotals="1" fieldPosition="0">
        <references count="2">
          <reference field="4294967294" count="1" selected="0">
            <x v="0"/>
          </reference>
          <reference field="23" count="1">
            <x v="4"/>
          </reference>
        </references>
      </pivotArea>
    </format>
    <format dxfId="1">
      <pivotArea collapsedLevelsAreSubtotals="1" fieldPosition="0">
        <references count="2">
          <reference field="4294967294" count="1" selected="0">
            <x v="0"/>
          </reference>
          <reference field="23" count="1">
            <x v="3"/>
          </reference>
        </references>
      </pivotArea>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48A223-BE38-4DF1-AAF8-E63CD1DB8E89}" name="PivotTable7"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A80:B129" firstHeaderRow="1" firstDataRow="1" firstDataCol="1"/>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6">
        <item x="0"/>
        <item x="1"/>
        <item x="2"/>
        <item x="3"/>
        <item x="4"/>
        <item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661F9CE-53DE-4B9E-9EF7-50290E493578}" name="PivotTable8"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7:C38" firstHeaderRow="1" firstDataRow="5" firstDataCol="1"/>
  <pivotFields count="24">
    <pivotField showAll="0"/>
    <pivotField showAll="0"/>
    <pivotField axis="axisCol"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h="1" x="0"/>
        <item h="1" x="1"/>
        <item x="2"/>
        <item t="default"/>
      </items>
    </pivotField>
    <pivotField showAll="0"/>
    <pivotField showAll="0"/>
    <pivotField showAll="0"/>
    <pivotField showAll="0"/>
    <pivotField showAll="0"/>
    <pivotField showAll="0"/>
    <pivotField showAll="0">
      <items count="4">
        <item h="1" x="0"/>
        <item h="1" x="1"/>
        <item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sd="0" x="3"/>
        <item sd="0" x="0"/>
        <item h="1" sd="0" x="1"/>
        <item h="1" sd="0" x="2"/>
        <item sd="0" x="4"/>
        <item h="1" sd="0" x="5"/>
      </items>
    </pivotField>
  </pivotFields>
  <rowFields count="1">
    <field x="15"/>
  </rowFields>
  <rowItems count="17">
    <i>
      <x/>
    </i>
    <i>
      <x v="1"/>
    </i>
    <i>
      <x v="2"/>
    </i>
    <i>
      <x v="3"/>
    </i>
    <i>
      <x v="4"/>
    </i>
    <i>
      <x v="5"/>
    </i>
    <i>
      <x v="6"/>
    </i>
    <i>
      <x v="7"/>
    </i>
    <i>
      <x v="8"/>
    </i>
    <i>
      <x v="9"/>
    </i>
    <i>
      <x v="10"/>
    </i>
    <i>
      <x v="11"/>
    </i>
    <i>
      <x v="12"/>
    </i>
    <i>
      <x v="13"/>
    </i>
    <i>
      <x v="14"/>
    </i>
    <i>
      <x v="15"/>
    </i>
    <i>
      <x v="16"/>
    </i>
  </rowItems>
  <colFields count="4">
    <field x="23"/>
    <field x="22"/>
    <field x="21"/>
    <field x="2"/>
  </colFields>
  <colItems count="2">
    <i>
      <x/>
    </i>
    <i>
      <x v="4"/>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1788AB-2FA9-46AB-A3FA-1D1FE3FF2CC8}" name="PivotTable3"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10:G21"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axis="axisRow" showAll="0" measureFilter="1" sortType="descending">
      <items count="532">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530"/>
        <item x="126"/>
        <item x="516"/>
        <item x="292"/>
        <item x="419"/>
        <item x="405"/>
        <item x="349"/>
        <item x="286"/>
        <item x="511"/>
        <item x="375"/>
        <item x="91"/>
        <item x="303"/>
        <item x="6"/>
        <item x="203"/>
        <item x="270"/>
        <item x="90"/>
        <item x="431"/>
        <item x="103"/>
        <item x="1"/>
        <item x="160"/>
        <item x="468"/>
        <item x="497"/>
        <item x="85"/>
        <item x="415"/>
        <item x="529"/>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h="1" x="0"/>
        <item h="1"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sd="0" x="3"/>
        <item sd="0" x="0"/>
        <item h="1" sd="0" x="1"/>
        <item h="1" sd="0" x="2"/>
        <item sd="0" x="4"/>
        <item h="1" sd="0" x="5"/>
      </items>
    </pivotField>
  </pivotFields>
  <rowFields count="1">
    <field x="9"/>
  </rowFields>
  <rowItems count="10">
    <i>
      <x v="201"/>
    </i>
    <i>
      <x v="264"/>
    </i>
    <i>
      <x v="78"/>
    </i>
    <i>
      <x v="156"/>
    </i>
    <i>
      <x v="92"/>
    </i>
    <i>
      <x v="297"/>
    </i>
    <i>
      <x v="200"/>
    </i>
    <i>
      <x v="93"/>
    </i>
    <i>
      <x v="436"/>
    </i>
    <i>
      <x v="450"/>
    </i>
  </rowItems>
  <colFields count="1">
    <field x="23"/>
  </colFields>
  <colItems count="2">
    <i>
      <x/>
    </i>
    <i>
      <x v="4"/>
    </i>
  </colItems>
  <dataFields count="1">
    <dataField name="Sum of Sales" fld="17" baseField="0" baseItem="0"/>
  </dataField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58EEBCD-6400-4987-8EA1-978C4ABA0C9D}" name="PivotTable4"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45:G56"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h="1" x="1"/>
        <item x="2"/>
        <item t="default"/>
      </items>
    </pivotField>
    <pivotField showAll="0"/>
    <pivotField axis="axisRow" showAll="0" measureFilter="1" sortType="descending">
      <items count="532">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530"/>
        <item x="126"/>
        <item x="516"/>
        <item x="292"/>
        <item x="419"/>
        <item x="405"/>
        <item x="349"/>
        <item x="286"/>
        <item x="511"/>
        <item x="375"/>
        <item x="91"/>
        <item x="303"/>
        <item x="6"/>
        <item x="203"/>
        <item x="270"/>
        <item x="90"/>
        <item x="431"/>
        <item x="103"/>
        <item x="1"/>
        <item x="160"/>
        <item x="468"/>
        <item x="497"/>
        <item x="85"/>
        <item x="415"/>
        <item x="529"/>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sd="0" x="3"/>
        <item h="1" sd="0" x="0"/>
        <item h="1" sd="0" x="1"/>
        <item h="1" sd="0" x="2"/>
        <item sd="0" x="4"/>
        <item h="1" sd="0" x="5"/>
      </items>
    </pivotField>
  </pivotFields>
  <rowFields count="1">
    <field x="9"/>
  </rowFields>
  <rowItems count="10">
    <i>
      <x v="201"/>
    </i>
    <i>
      <x v="264"/>
    </i>
    <i>
      <x v="78"/>
    </i>
    <i>
      <x v="156"/>
    </i>
    <i>
      <x v="140"/>
    </i>
    <i>
      <x v="450"/>
    </i>
    <i>
      <x v="315"/>
    </i>
    <i>
      <x v="92"/>
    </i>
    <i>
      <x v="123"/>
    </i>
    <i>
      <x v="436"/>
    </i>
  </rowItems>
  <colFields count="1">
    <field x="23"/>
  </colFields>
  <colItems count="2">
    <i>
      <x/>
    </i>
    <i>
      <x v="4"/>
    </i>
  </colItems>
  <dataFields count="1">
    <dataField name="Sum of Sales" fld="17" baseField="0" baseItem="0"/>
  </dataFields>
  <pivotTableStyleInfo name="PivotStyleLight16" showRowHeaders="1" showColHeaders="1" showRowStripes="0" showColStripes="0" showLastColumn="1"/>
  <filters count="2">
    <filter fld="9" type="count" evalOrder="-1" id="3" iMeasureFld="0">
      <autoFilter ref="A1">
        <filterColumn colId="0">
          <top10 val="10" filterVal="10"/>
        </filterColumn>
      </autoFilter>
    </filter>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F38C009-5E6F-4785-9883-2BCC975F0E68}" name="PivotTable5"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45:C56"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h="1" x="0"/>
        <item h="1"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sd="0" x="3"/>
        <item sd="0" x="0"/>
        <item h="1" sd="0" x="1"/>
        <item h="1" sd="0" x="2"/>
        <item sd="0" x="4"/>
        <item h="1" sd="0" x="5"/>
      </items>
    </pivotField>
  </pivotFields>
  <rowFields count="1">
    <field x="15"/>
  </rowFields>
  <rowItems count="10">
    <i>
      <x v="13"/>
    </i>
    <i>
      <x v="14"/>
    </i>
    <i>
      <x v="6"/>
    </i>
    <i>
      <x v="5"/>
    </i>
    <i>
      <x v="3"/>
    </i>
    <i>
      <x v="16"/>
    </i>
    <i>
      <x/>
    </i>
    <i>
      <x v="11"/>
    </i>
    <i>
      <x v="12"/>
    </i>
    <i>
      <x v="9"/>
    </i>
  </rowItems>
  <colFields count="1">
    <field x="23"/>
  </colFields>
  <colItems count="2">
    <i>
      <x/>
    </i>
    <i>
      <x v="4"/>
    </i>
  </colItems>
  <dataFields count="1">
    <dataField name="Sum of Sales" fld="17" baseField="0" baseItem="0"/>
  </dataFields>
  <pivotTableStyleInfo name="PivotStyleLight16" showRowHeaders="1" showColHeaders="1" showRowStripes="0" showColStripes="0" showLastColumn="1"/>
  <filters count="1">
    <filter fld="1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D2027C6-BD2A-4EBD-B6D0-E495144E3D9C}" name="PivotTable6"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A60:D76" firstHeaderRow="0" firstDataRow="1" firstDataCol="2"/>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 axis="axisRow" compact="0" outline="0" showAll="0" defaultSubtotal="0">
      <items count="6">
        <item x="0"/>
        <item x="1"/>
        <item x="2"/>
        <item x="3"/>
        <item x="4"/>
        <item x="5"/>
      </items>
    </pivotField>
  </pivotFields>
  <rowFields count="2">
    <field x="23"/>
    <field x="22"/>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23C4F0A2-1AB0-410F-BEFF-976357A79DFC}" sourceName="Ship Mode">
  <pivotTables>
    <pivotTable tabId="7" name="PivotTable6"/>
    <pivotTable tabId="7" name="PivotTable7"/>
  </pivotTables>
  <data>
    <tabular pivotCacheId="327144172">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FC19E6D6-A262-4226-AB03-4C9FA4D9573F}" sourceName="Segment">
  <pivotTables>
    <pivotTable tabId="7" name="PivotTable6"/>
    <pivotTable tabId="7" name="PivotTable7"/>
  </pivotTables>
  <data>
    <tabular pivotCacheId="327144172">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FBB91891-3488-440A-89B0-2EBBB48995B2}" sourceName="Category">
  <pivotTables>
    <pivotTable tabId="7" name="PivotTable6"/>
    <pivotTable tabId="7" name="PivotTable7"/>
  </pivotTables>
  <data>
    <tabular pivotCacheId="32714417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34B72E15-89AF-4579-B198-B5786B5B3928}" sourceName="Segment">
  <pivotTables>
    <pivotTable tabId="7" name="PivotTable5"/>
    <pivotTable tabId="7" name="PivotTable4"/>
  </pivotTables>
  <data>
    <tabular pivotCacheId="327144172">
      <items count="3">
        <i x="0"/>
        <i x="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0AFD0B05-CDF3-4F58-A64B-CCF3ADD92AC0}" sourceName="Segment">
  <pivotTables>
    <pivotTable tabId="7" name="PivotTable1"/>
  </pivotTables>
  <data>
    <tabular pivotCacheId="327144172">
      <items count="3">
        <i x="0"/>
        <i x="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90F48CB-C463-44A3-9B74-3530BA71E8D7}" sourceName="Category">
  <pivotTables>
    <pivotTable tabId="7" name="PivotTable1"/>
  </pivotTables>
  <data>
    <tabular pivotCacheId="327144172">
      <items count="3">
        <i x="0"/>
        <i x="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767EC4EA-4ABA-447C-BBD1-587348FEBEBB}" sourceName="Category">
  <pivotTables>
    <pivotTable tabId="7" name="PivotTable9"/>
    <pivotTable tabId="7" name="PivotTable3"/>
  </pivotTables>
  <data>
    <tabular pivotCacheId="327144172">
      <items count="3">
        <i x="0"/>
        <i x="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_charts" xr10:uid="{8C42CFC7-A338-4864-A407-0C1EE24AD575}" cache="Slicer_Ship_Mode" caption="Ship Mode" columnCount="4" showCaption="0" style="Slicer_noborder" rowHeight="245835"/>
  <slicer name="Segment_charts" xr10:uid="{04312D7B-1949-48EC-8869-369A23CC04CE}" cache="Slicer_Segment2" caption="Segment" columnCount="3" showCaption="0" style="Slicer_noborder" rowHeight="245835"/>
  <slicer name="Category_charts" xr10:uid="{600A4877-6F63-463C-B415-60C3A1216541}" cache="Slicer_Category2" caption="Category" columnCount="3" showCaption="0" style="Slicer_noborder" rowHeight="245835"/>
  <slicer name="Segment_table 3 &amp; 4" xr10:uid="{8750347A-A8CB-4EA8-B3A3-B7BE98BA52DF}" cache="Slicer_Segment1" caption="Segment" columnCount="3" showCaption="0" style="Slicer_noborder" rowHeight="245835"/>
  <slicer name="Segment" xr10:uid="{153E8421-3FDD-4AF1-BFE8-82A69BBAEA10}" cache="Slicer_Segment" caption="Segment" columnCount="3" showCaption="0" style="Slicer_noborder" rowHeight="245835"/>
  <slicer name="Category" xr10:uid="{87009377-A068-43E9-86C5-B220E940FE1E}" cache="Slicer_Category" caption="Category" columnCount="3" showCaption="0" style="Slicer_noborder" rowHeight="245835"/>
  <slicer name="Category_newtable1" xr10:uid="{E817C1B1-BFE9-4DBB-8CA7-352B9E8F0851}" cache="Slicer_Category3" caption="Category" columnCount="3" showCaption="0" style="Slicer_noborder" rowHeight="245835"/>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6F3B55"/>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07/relationships/slicer" Target="../slicers/slicer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H11" sqref="A1:U9995"/>
    </sheetView>
  </sheetViews>
  <sheetFormatPr defaultRowHeight="14.6" x14ac:dyDescent="0.4"/>
  <cols>
    <col min="1" max="1" width="6.69140625" bestFit="1" customWidth="1"/>
    <col min="2" max="2" width="14.3828125" bestFit="1" customWidth="1"/>
    <col min="3" max="4" width="10.3828125" bestFit="1" customWidth="1"/>
    <col min="5" max="5" width="12.69140625" bestFit="1" customWidth="1"/>
    <col min="6" max="6" width="11.07421875" bestFit="1" customWidth="1"/>
    <col min="7" max="7" width="20.69140625" bestFit="1" customWidth="1"/>
    <col min="8" max="8" width="11.07421875" bestFit="1" customWidth="1"/>
    <col min="9" max="9" width="11.921875" bestFit="1" customWidth="1"/>
    <col min="10" max="10" width="17.07421875" bestFit="1" customWidth="1"/>
    <col min="11" max="11" width="17.23046875" bestFit="1" customWidth="1"/>
    <col min="12" max="12" width="10.4609375" bestFit="1" customWidth="1"/>
    <col min="13" max="13" width="6.765625" bestFit="1" customWidth="1"/>
    <col min="14" max="14" width="16.07421875" bestFit="1" customWidth="1"/>
    <col min="15" max="15" width="13.07421875" bestFit="1" customWidth="1"/>
    <col min="16" max="16" width="11.84375" bestFit="1" customWidth="1"/>
    <col min="17" max="17" width="109.23046875" bestFit="1" customWidth="1"/>
    <col min="18" max="18" width="9.84375" bestFit="1" customWidth="1"/>
    <col min="19" max="20" width="8.07421875" bestFit="1" customWidth="1"/>
    <col min="21" max="21" width="10.4609375" bestFit="1" customWidth="1"/>
  </cols>
  <sheetData>
    <row r="1" spans="1:21" x14ac:dyDescent="0.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4">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4">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4">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4">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4">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4">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4">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4">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4">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4">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4">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4">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4">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4">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4">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4">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4">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4">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4">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4">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4">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4">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4">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4">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4">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4">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4">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4">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4">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4">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4">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4">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4">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4">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4">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4">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4">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4">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4">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4">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4">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4">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4">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4">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4">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4">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4">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4">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4">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4">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4">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4">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4">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4">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4">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4">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4">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4">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4">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4">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4">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4">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4">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4">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4">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4">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4">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4">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4">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4">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4">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4">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4">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4">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4">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4">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4">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4">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4">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4">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4">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4">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4">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4">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4">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4">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4">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4">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4">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4">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4">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4">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4">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4">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4">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4">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4">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4">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4">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4">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4">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4">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4">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4">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4">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4">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4">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4">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4">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4">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4">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4">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4">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4">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4">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4">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4">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4">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4">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4">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4">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4">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4">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4">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4">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4">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4">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4">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4">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4">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4">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4">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4">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4">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4">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4">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4">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4">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4">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4">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4">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4">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4">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4">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4">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4">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4">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4">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4">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4">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4">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4">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4">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4">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4">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4">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4">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4">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4">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4">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4">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4">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4">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4">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4">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4">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4">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4">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4">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4">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4">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4">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4">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4">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4">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4">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4">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4">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4">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4">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4">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4">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4">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4">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4">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4">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4">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4">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4">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4">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4">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4">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4">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4">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4">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4">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4">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4">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4">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4">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4">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4">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4">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4">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4">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4">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4">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4">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4">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4">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4">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4">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4">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4">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4">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4">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4">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4">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4">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4">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4">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4">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4">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4">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4">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4">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4">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4">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4">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4">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4">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4">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4">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4">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4">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4">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4">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4">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4">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4">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4">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4">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4">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4">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4">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4">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4">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4">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4">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4">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4">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4">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4">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4">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4">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4">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4">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4">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4">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4">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4">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4">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4">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4">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4">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4">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4">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4">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4">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4">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4">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4">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4">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4">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4">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4">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4">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4">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4">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4">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4">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4">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4">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4">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4">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4">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4">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4">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4">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4">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4">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4">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4">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4">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4">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4">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4">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4">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4">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4">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4">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4">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4">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4">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4">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4">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4">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4">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4">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4">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4">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4">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4">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4">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4">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4">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4">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4">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4">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4">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4">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4">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4">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4">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4">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4">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4">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4">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4">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4">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4">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4">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4">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4">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4">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4">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4">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4">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4">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4">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4">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4">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4">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4">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4">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4">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4">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4">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4">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4">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4">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4">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4">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4">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4">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4">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4">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4">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4">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4">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4">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4">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4">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4">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4">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4">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4">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4">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4">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4">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4">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4">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4">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4">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4">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4">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4">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4">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4">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4">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4">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4">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4">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4">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4">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4">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4">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4">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4">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4">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4">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4">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4">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4">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4">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4">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4">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4">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4">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4">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4">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4">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4">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4">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4">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4">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4">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4">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4">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4">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4">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4">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4">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4">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4">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4">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4">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4">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4">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4">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4">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4">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4">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4">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4">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4">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4">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4">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4">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4">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4">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4">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4">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4">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4">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4">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4">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4">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4">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4">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4">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4">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4">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4">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4">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4">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4">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4">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4">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4">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4">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4">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4">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4">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4">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4">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4">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4">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4">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4">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4">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4">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4">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4">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4">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4">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4">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4">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4">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4">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4">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4">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4">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4">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4">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4">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4">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4">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4">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4">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4">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4">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4">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4">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4">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4">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4">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4">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4">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4">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4">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4">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4">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4">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4">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4">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4">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4">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4">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4">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4">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4">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4">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4">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4">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4">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4">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4">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4">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4">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4">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4">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4">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4">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4">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4">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4">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4">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4">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4">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4">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4">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4">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4">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4">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4">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4">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4">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4">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4">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4">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4">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4">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4">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4">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4">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4">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4">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4">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4">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4">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4">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4">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4">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4">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4">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4">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4">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4">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4">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4">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4">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4">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4">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4">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4">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4">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4">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4">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4">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4">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4">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4">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4">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4">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4">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4">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4">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4">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4">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4">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4">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4">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4">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4">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4">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4">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4">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4">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4">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4">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4">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4">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4">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4">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4">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4">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4">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4">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4">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4">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4">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4">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4">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4">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4">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4">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4">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4">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4">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4">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4">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4">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4">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4">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4">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4">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4">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4">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4">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4">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4">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4">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4">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4">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4">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4">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4">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4">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4">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4">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4">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4">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4">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4">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4">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4">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4">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4">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4">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4">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4">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4">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4">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4">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4">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4">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4">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4">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4">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4">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4">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4">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4">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4">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4">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4">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4">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4">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4">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4">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4">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4">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4">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4">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4">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4">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4">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4">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4">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4">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4">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4">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4">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4">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4">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4">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4">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4">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4">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4">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4">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4">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4">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4">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4">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4">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4">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4">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4">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4">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4">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4">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4">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4">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4">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4">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4">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4">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4">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4">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4">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4">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4">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4">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4">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4">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4">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4">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4">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4">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4">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4">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4">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4">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4">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4">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4">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4">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4">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4">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4">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4">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4">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4">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4">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4">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4">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4">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4">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4">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4">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4">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4">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4">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4">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4">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4">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4">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4">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4">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4">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4">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4">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4">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4">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4">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4">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4">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4">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4">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4">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4">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4">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4">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4">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4">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4">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4">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4">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4">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4">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4">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4">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4">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4">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4">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4">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4">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4">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4">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4">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4">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4">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4">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4">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4">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4">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4">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4">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4">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4">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4">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4">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4">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4">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4">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4">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4">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4">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4">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4">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4">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4">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4">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4">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4">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4">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4">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4">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4">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4">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4">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4">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4">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4">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4">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4">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4">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4">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4">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4">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4">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4">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4">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4">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4">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4">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4">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4">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4">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4">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4">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4">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4">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4">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4">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4">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4">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4">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4">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4">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4">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4">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4">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4">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4">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4">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4">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4">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4">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4">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4">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4">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4">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4">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4">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4">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4">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4">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4">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4">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4">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4">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4">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4">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4">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4">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4">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4">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4">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4">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4">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4">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4">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4">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4">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4">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4">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4">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4">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4">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4">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4">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4">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4">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4">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4">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4">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4">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4">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4">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4">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4">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4">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4">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4">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4">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4">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4">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4">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4">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4">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4">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4">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4">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4">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4">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4">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4">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4">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4">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4">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4">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4">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4">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4">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4">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4">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4">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4">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4">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4">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4">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4">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4">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4">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4">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4">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4">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4">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4">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4">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4">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4">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4">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4">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4">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4">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4">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4">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4">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4">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4">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4">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4">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4">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4">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4">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4">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4">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4">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4">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4">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4">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4">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4">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4">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4">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4">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4">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4">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4">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4">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4">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4">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4">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4">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4">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4">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4">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4">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4">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4">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4">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4">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4">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4">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4">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4">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4">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4">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4">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4">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4">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4">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4">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4">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4">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4">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4">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4">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4">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4">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4">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4">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4">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4">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4">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4">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4">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4">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4">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4">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4">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4">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4">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4">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4">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4">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4">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4">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4">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4">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4">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4">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4">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4">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4">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4">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4">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4">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4">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4">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4">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4">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4">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4">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4">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4">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4">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4">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4">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4">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4">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4">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4">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4">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4">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4">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4">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4">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4">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4">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4">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4">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4">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4">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4">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4">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4">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4">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4">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4">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4">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4">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4">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4">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4">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4">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4">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4">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4">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4">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4">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4">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4">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4">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4">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4">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4">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4">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4">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4">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4">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4">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4">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4">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4">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4">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4">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4">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4">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4">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4">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4">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4">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4">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4">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4">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4">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4">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4">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4">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4">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4">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4">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4">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4">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4">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4">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4">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4">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4">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4">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4">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4">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4">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4">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4">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4">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4">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4">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4">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4">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4">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4">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4">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4">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4">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4">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4">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4">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4">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4">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4">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4">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4">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4">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4">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4">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4">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4">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4">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4">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4">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4">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4">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4">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4">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4">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4">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4">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4">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4">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4">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4">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4">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4">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4">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4">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4">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4">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4">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4">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4">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4">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4">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4">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4">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4">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4">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4">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4">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4">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4">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4">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4">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4">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4">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4">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4">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4">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4">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4">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4">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4">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4">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4">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4">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4">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4">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4">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4">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4">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4">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4">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4">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4">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4">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4">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4">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4">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4">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4">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4">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4">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4">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4">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4">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4">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4">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4">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4">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4">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4">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4">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4">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4">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4">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4">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4">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4">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4">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4">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4">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4">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4">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4">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4">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4">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4">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4">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4">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4">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4">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4">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4">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4">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4">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4">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4">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4">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4">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4">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4">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4">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4">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4">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4">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4">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4">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4">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4">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4">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4">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4">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4">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4">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4">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4">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4">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4">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4">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4">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4">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4">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4">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4">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4">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4">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4">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4">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4">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4">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4">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4">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4">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4">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4">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4">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4">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4">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4">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4">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4">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4">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4">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4">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4">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4">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4">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4">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4">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4">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4">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4">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4">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4">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4">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4">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4">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4">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4">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4">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4">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4">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4">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4">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4">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4">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4">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4">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4">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4">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4">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4">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4">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4">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4">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4">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4">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4">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4">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4">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4">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4">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4">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4">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4">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4">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4">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4">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4">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4">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4">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4">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4">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4">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4">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4">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4">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4">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4">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4">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4">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4">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4">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4">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4">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4">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4">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4">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4">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4">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4">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4">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4">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4">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4">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4">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4">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4">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4">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4">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4">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4">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4">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4">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4">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4">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4">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4">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4">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4">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4">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4">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4">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4">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4">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4">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4">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4">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4">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4">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4">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4">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4">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4">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4">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4">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4">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4">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4">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4">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4">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4">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4">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4">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4">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4">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4">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4">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4">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4">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4">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4">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4">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4">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4">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4">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4">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4">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4">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4">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4">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4">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4">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4">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4">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4">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4">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4">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4">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4">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4">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4">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4">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4">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4">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4">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4">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4">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4">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4">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4">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4">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4">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4">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4">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4">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4">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4">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4">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4">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4">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4">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4">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4">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4">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4">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4">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4">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4">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4">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4">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4">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4">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4">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4">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4">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4">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4">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4">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4">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4">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4">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4">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4">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4">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4">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4">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4">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4">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4">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4">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4">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4">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4">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4">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4">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4">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4">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4">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4">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4">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4">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4">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4">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4">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4">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4">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4">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4">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4">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4">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4">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4">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4">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4">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4">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4">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4">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4">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4">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4">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4">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4">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4">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4">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4">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4">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4">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4">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4">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4">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4">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4">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4">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4">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4">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4">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4">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4">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4">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4">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4">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4">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4">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4">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4">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4">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4">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4">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4">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4">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4">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4">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4">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4">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4">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4">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4">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4">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4">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4">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4">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4">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4">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4">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4">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4">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4">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4">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4">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4">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4">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4">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4">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4">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4">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4">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4">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4">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4">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4">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4">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4">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4">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4">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4">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4">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4">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4">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4">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4">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4">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4">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4">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4">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4">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4">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4">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4">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4">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4">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4">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4">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4">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4">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4">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4">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4">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4">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4">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4">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4">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4">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4">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4">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4">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4">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4">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4">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4">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4">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4">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4">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4">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4">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4">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4">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4">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4">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4">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4">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4">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4">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4">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4">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4">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4">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4">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4">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4">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4">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4">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4">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4">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4">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4">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4">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4">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4">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4">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4">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4">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4">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4">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4">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4">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4">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4">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4">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4">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4">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4">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4">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4">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4">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4">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4">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4">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4">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4">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4">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4">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4">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4">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4">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4">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4">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4">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4">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4">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4">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4">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4">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4">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4">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4">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4">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4">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4">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4">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4">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4">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4">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4">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4">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4">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4">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4">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4">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4">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4">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4">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4">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4">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4">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4">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4">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4">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4">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4">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4">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4">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4">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4">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4">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4">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4">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4">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4">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4">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4">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4">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4">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4">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4">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4">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4">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4">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4">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4">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4">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4">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4">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4">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4">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4">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4">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4">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4">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4">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4">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4">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4">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4">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4">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4">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4">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4">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4">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4">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4">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4">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4">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4">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4">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4">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4">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4">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4">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4">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4">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4">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4">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4">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4">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4">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4">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4">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4">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4">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4">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4">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4">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4">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4">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4">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4">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4">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4">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4">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4">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4">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4">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4">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4">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4">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4">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4">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4">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4">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4">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4">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4">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4">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4">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4">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4">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4">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4">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4">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4">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4">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4">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4">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4">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4">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4">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4">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4">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4">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4">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4">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4">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4">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4">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4">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4">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4">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4">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4">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4">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4">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4">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4">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4">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4">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4">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4">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4">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4">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4">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4">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4">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4">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4">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4">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4">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4">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4">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4">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4">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4">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4">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4">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4">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4">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4">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4">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4">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4">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4">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4">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4">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4">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4">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4">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4">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4">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4">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4">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4">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4">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4">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4">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4">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4">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4">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4">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4">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4">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4">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4">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4">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4">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4">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4">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4">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4">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4">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4">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4">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4">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4">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4">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4">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4">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4">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4">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4">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4">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4">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4">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4">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4">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4">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4">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4">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4">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4">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4">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4">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4">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4">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4">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4">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4">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4">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4">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4">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4">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4">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4">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4">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4">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4">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4">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4">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4">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4">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4">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4">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4">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4">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4">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4">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4">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4">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4">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4">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4">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4">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4">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4">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4">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4">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4">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4">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4">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4">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4">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4">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4">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4">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4">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4">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4">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4">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4">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4">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4">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4">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4">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4">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4">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4">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4">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4">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4">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4">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4">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4">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4">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4">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4">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4">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4">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4">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4">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4">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4">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4">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4">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4">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4">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4">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4">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4">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4">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4">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4">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4">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4">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4">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4">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4">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4">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4">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4">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4">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4">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4">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4">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4">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4">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4">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4">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4">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4">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4">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4">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4">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4">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4">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4">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4">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4">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4">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4">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4">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4">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4">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4">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4">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4">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4">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4">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4">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4">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4">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4">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4">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4">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4">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4">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4">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4">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4">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4">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4">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4">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4">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4">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4">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4">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4">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4">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4">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4">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4">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4">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4">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4">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4">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4">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4">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4">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4">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4">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4">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4">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4">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4">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4">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4">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4">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4">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4">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4">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4">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4">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4">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4">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4">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4">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4">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4">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4">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4">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4">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4">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4">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4">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4">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4">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4">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4">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4">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4">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4">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4">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4">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4">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4">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4">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4">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4">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4">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4">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4">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4">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4">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4">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4">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4">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4">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4">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4">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4">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4">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4">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4">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4">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4">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4">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4">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4">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4">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4">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4">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4">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4">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4">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4">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4">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4">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4">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4">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4">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4">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4">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4">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4">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4">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4">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4">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4">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4">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4">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4">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4">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4">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4">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4">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4">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4">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4">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4">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4">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4">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4">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4">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4">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4">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4">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4">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4">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4">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4">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4">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4">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4">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4">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4">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4">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4">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4">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4">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4">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4">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4">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4">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4">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4">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4">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4">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4">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4">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4">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4">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4">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4">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4">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4">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4">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4">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4">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4">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4">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4">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4">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4">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4">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4">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4">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4">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4">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4">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4">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4">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4">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4">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4">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4">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4">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4">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4">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4">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4">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4">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4">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4">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4">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4">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4">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4">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4">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4">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4">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4">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4">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4">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4">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4">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4">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4">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4">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4">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4">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4">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4">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4">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4">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4">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4">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4">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4">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4">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4">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4">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4">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4">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4">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4">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4">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4">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4">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4">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4">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4">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4">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4">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4">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4">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4">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4">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4">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4">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4">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4">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4">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4">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4">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4">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4">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4">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4">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4">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4">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4">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4">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4">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4">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4">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4">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4">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4">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4">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4">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4">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4">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4">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4">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4">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4">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4">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4">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4">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4">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4">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4">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4">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4">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4">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4">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4">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4">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4">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4">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4">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4">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4">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4">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4">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4">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4">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4">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4">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4">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4">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4">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4">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4">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4">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4">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4">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4">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4">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4">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4">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4">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4">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4">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4">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4">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4">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4">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4">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4">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4">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4">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4">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4">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4">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4">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4">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4">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4">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4">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4">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4">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4">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4">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4">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4">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4">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4">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4">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4">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4">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4">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4">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4">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4">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4">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4">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4">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4">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4">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4">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4">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4">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4">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4">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4">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4">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4">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4">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4">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4">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4">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4">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4">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4">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4">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4">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4">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4">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4">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4">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4">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4">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4">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4">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4">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4">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4">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4">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4">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4">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4">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4">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4">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4">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4">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4">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4">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4">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4">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4">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4">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4">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4">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4">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4">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4">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4">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4">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4">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4">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4">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4">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4">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4">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4">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4">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4">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4">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4">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4">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4">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4">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4">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4">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4">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4">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4">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4">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4">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4">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4">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4">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4">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4">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4">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4">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4">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4">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4">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4">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4">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4">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4">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4">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4">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4">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4">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4">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4">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4">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4">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4">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4">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4">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4">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4">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4">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4">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4">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4">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4">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4">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4">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4">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4">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4">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4">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4">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4">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4">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4">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4">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4">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4">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4">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4">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4">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4">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4">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4">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4">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4">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4">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4">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4">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4">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4">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4">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4">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4">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4">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4">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4">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4">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4">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4">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4">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4">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4">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4">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4">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4">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4">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4">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4">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4">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4">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4">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4">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4">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4">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4">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4">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4">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4">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4">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4">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4">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4">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4">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4">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4">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4">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4">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4">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4">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4">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4">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4">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4">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4">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4">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4">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4">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4">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4">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4">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4">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4">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4">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4">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4">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4">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4">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4">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4">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4">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4">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4">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4">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4">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4">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4">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4">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4">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4">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4">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4">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4">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4">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4">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4">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4">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4">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4">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4">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4">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4">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4">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4">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4">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4">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4">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4">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4">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4">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4">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4">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4">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4">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4">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4">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4">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4">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4">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4">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4">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4">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4">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4">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4">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4">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4">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4">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4">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4">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4">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4">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4">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4">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4">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4">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4">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4">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4">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4">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4">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4">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4">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4">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4">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4">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4">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4">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4">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4">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4">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4">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4">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4">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4">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4">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4">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4">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4">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4">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4">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4">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4">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4">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4">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4">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4">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4">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4">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4">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4">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4">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4">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4">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4">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4">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4">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4">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4">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4">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4">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4">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4">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4">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4">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4">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4">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4">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4">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4">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4">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4">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4">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4">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4">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4">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4">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4">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4">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4">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4">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4">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4">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4">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4">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4">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4">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4">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4">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4">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4">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4">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4">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4">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4">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4">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4">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4">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4">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4">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4">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4">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4">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4">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4">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4">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4">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4">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4">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4">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4">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4">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4">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4">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4">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4">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4">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4">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4">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4">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4">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4">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4">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4">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4">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4">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4">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4">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4">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4">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4">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4">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4">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4">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4">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4">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4">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4">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4">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4">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4">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4">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4">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4">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4">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4">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4">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4">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4">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4">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4">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4">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4">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4">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4">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4">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4">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4">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4">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4">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4">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4">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4">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4">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4">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4">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4">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4">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4">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4">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4">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4">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4">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4">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4">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4">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4">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4">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4">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4">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4">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4">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4">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4">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4">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4">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4">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4">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4">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4">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4">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4">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4">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4">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4">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4">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4">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4">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4">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4">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4">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4">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4">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4">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4">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4">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4">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4">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4">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4">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4">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4">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4">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4">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4">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4">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4">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4">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4">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4">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4">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4">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4">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4">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4">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4">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4">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4">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4">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4">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4">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4">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4">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4">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4">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4">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4">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4">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4">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4">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4">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4">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4">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4">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4">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4">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4">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4">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4">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4">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4">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4">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4">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4">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4">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4">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4">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4">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4">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4">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4">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4">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4">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4">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4">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4">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4">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4">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4">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4">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4">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4">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4">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4">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4">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4">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4">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4">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4">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4">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4">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4">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4">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4">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4">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4">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4">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4">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4">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4">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4">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4">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4">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4">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4">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4">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4">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4">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4">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4">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4">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4">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4">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4">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4">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4">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4">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4">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4">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4">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4">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4">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4">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4">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4">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4">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4">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4">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4">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4">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4">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4">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4">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4">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4">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4">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4">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4">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4">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4">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4">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4">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4">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4">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4">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4">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4">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4">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4">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4">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4">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4">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4">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4">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4">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4">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4">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4">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4">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4">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4">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4">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4">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4">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4">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4">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4">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4">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4">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4">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4">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4">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4">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4">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4">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4">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4">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4">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4">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4">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4">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4">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4">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4">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4">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4">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4">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4">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4">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4">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4">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4">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4">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4">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4">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4">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4">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4">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4">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4">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4">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4">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4">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4">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4">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4">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4">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4">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4">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4">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4">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4">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4">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4">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4">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4">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4">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4">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4">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4">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4">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4">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4">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4">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4">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4">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4">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4">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4">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4">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4">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4">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4">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4">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4">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4">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4">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4">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4">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4">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4">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4">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4">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4">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4">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4">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4">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4">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4">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4">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4">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4">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4">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4">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4">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4">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4">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4">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4">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4">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4">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4">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4">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4">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4">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4">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4">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4">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4">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4">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4">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4">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4">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4">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4">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4">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4">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4">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4">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4">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4">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4">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4">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4">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4">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4">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4">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4">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4">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4">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4">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4">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4">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4">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4">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4">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4">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4">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4">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4">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4">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4">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4">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4">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4">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4">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4">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4">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4">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4">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4">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4">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4">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4">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4">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4">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4">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4">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4">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4">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4">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4">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4">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4">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4">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4">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4">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4">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4">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4">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4">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4">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4">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4">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4">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4">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4">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4">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4">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4">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4">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4">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4">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4">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4">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4">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4">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4">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4">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4">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4">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4">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4">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4">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4">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4">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4">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4">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4">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4">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4">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4">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4">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4">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4">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4">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4">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4">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4">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4">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4">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4">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4">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4">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4">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4">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4">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4">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4">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4">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4">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4">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4">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4">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4">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4">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4">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4">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4">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4">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4">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4">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4">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4">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4">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4">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4">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4">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4">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4">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4">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4">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4">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4">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4">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4">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4">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4">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4">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4">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4">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4">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4">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4">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4">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4">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4">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4">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4">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4">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4">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4">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4">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4">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4">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4">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4">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4">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4">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4">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4">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4">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4">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4">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4">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4">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4">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4">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4">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4">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4">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4">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4">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4">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4">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4">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4">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4">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4">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4">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4">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4">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4">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4">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4">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4">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4">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4">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4">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4">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4">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4">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4">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4">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4">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4">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4">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4">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4">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4">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4">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4">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4">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4">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4">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4">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4">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4">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4">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4">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4">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4">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4">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4">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4">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4">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4">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4">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4">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4">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4">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4">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4">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4">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4">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4">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4">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4">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4">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4">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4">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4">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4">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4">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4">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4">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4">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4">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4">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4">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4">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4">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4">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4">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4">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4">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4">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4">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4">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4">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4">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4">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4">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4">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4">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4">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4">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4">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4">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4">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4">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4">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4">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4">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4">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4">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4">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4">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4">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4">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4">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4">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4">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4">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4">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4">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4">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4">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4">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4">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4">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4">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4">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4">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4">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4">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4">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4">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4">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4">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4">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4">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4">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4">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4">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4">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4">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4">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4">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4">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4">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4">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4">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4">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4">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4">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4">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4">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4">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4">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4">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4">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4">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4">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4">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4">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4">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4">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4">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4">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4">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4">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4">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4">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4">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4">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4">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4">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4">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4">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4">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4">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4">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4">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4">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4">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4">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4">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4">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4">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4">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4">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4">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4">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4">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4">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4">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4">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4">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4">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4">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4">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4">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4">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4">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4">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4">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4">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4">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4">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4">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4">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4">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4">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4">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4">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4">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4">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4">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4">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4">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4">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4">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4">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4">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4">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4">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4">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4">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4">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4">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4">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4">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4">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4">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4">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4">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4">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4">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4">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4">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4">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4">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4">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4">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4">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4">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4">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4">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4">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4">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4">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4">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4">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4">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4">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4">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4">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4">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4">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4">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4">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4">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4">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4">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4">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4">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4">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4">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4">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4">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4">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4">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4">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4">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4">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4">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4">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4">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4">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4">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4">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4">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4">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4">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4">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4">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4">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4">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4">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4">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4">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4">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4">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4">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4">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4">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4">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4">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4">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4">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4">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4">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4">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4">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4">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4">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4">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4">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4">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4">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4">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4">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4">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4">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4">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4">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4">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4">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4">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4">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4">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4">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4">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4">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4">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4">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4">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4">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4">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4">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4">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4">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4">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4">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4">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4">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4">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4">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4">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4">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4">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4">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4">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4">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4">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4">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4">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4">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4">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4">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4">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4">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4">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4">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4">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4">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4">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4">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4">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4">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4">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4">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4">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4">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4">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4">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4">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4">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4">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4">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4">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4">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4">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4">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4">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4">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4">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4">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4">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4">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4">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4">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4">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4">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4">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4">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4">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4">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4">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4">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4">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4">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4">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4">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4">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4">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4">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4">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4">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4">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4">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4">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4">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4">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4">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4">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4">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4">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4">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4">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4">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4">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4">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4">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4">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4">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4">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4">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4">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4">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4">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4">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4">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4">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4">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4">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4">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4">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4">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4">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4">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4">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4">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4">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4">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4">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4">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4">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4">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4">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4">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4">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4">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4">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4">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4">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4">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4">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4">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4">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4">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4">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4">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4">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4">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4">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4">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4">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4">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4">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4">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4">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4">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4">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4">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4">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4">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4">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4">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4">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4">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4">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4">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4">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4">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4">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4">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4">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4">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4">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4">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4">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4">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4">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4">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4">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4">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4">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4">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4">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4">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4">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4">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4">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4">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4">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4">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4">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4">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4">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4">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4">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4">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4">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4">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4">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4">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4">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4">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4">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4">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4">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4">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4">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4">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4">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4">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4">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4">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4">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4">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4">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4">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4">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4">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4">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4">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4">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4">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4">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4">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4">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4">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4">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4">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4">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4">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4">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4">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4">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4">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4">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4">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4">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4">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4">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4">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4">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4">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4">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4">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4">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4">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4">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4">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4">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4">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4">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4">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4">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4">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4">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4">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4">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4">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4">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4">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4">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4">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4">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4">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4">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4">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4">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4">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4">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4">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4">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4">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4">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4">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4">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4">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4">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4">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4">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4">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4">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4">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4">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4">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4">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4">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4">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4">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4">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4">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4">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4">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4">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4">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4">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4">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4">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4">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4">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4">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4">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4">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4">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4">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4">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4">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4">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4">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4">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4">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4">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4">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4">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4">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4">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4">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4">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4">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4">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4">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4">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4">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4">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4">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4">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4">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4">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4">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4">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4">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4">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4">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4">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4">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4">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4">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4">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4">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4">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4">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4">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4">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4">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4">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4">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4">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4">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4">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4">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4">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4">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4">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4">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4">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4">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4">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4">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4">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4">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4">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4">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4">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4">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4">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4">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4">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4">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4">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4">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4">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4">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4">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4">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4">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4">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4">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4">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4">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4">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4">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4">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4">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4">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4">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4">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4">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4">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4">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4">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4">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4">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4">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4">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4">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4">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4">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4">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4">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4">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4">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4">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4">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4">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4">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4">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4">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4">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4">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4">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4">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4">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4">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4">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4">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4">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4">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4">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4">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4">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4">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4">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4">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4">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4">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4">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4">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4">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4">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4">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4">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4">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4">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4">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4">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4">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4">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4">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4">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4">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4">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4">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4">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4">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4">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4">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4">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4">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4">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4">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4">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4">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4">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4">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4">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4">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4">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4">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4">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4">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4">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4">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4">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4">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4">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4">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4">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4">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4">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4">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4">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4">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4">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4">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4">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4">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4">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4">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4">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4">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4">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4">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4">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4">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4">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4">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4">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4">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4">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4">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4">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4">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4">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4">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4">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4">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4">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4">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4">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4">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4">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4">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4">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4">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4">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4">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4">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4">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4">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4">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4">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4">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4">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4">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4">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4">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4">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4">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4">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4">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4">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4">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4">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4">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4">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4">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4">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4">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4">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4">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4">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4">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4">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4">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4">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4">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4">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4">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4">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4">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4">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4">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4">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4">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4">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4">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4">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4">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4">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4">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4">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4">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4">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4">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4">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4">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4">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4">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4">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4">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4">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4">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4">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4">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4">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4">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4">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4">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4">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4">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4">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4">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4">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4">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4">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4">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4">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4">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4">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4">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4">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4">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4">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4">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4">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4">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4">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4">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4">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4">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4">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4">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4">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4">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4">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4">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4">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4">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4">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4">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4">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4">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4">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4">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4">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4">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4">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4">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4">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4">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4">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4">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4">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4">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4">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4">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4">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4">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4">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4">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4">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4">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4">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4">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4">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4">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4">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4">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4">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4">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4">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4">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4">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4">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4">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4">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4">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4">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4">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4">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4">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4">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4">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4">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4">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4">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4">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4">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4">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4">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4">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4">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4">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4">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4">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4">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4">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4">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4">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4">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4">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4">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4">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4">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4">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4">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4">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4">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4">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4">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4">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4">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4">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4">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4">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4">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4">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4">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4">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4">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4">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4">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4">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4">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4">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4">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4">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4">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4">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4">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4">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4">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4">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4">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4">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4">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4">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4">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4">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4">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4">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4">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4">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4">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4">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4">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4">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4">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4">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4">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4">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4">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4">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4">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4">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4">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4">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4">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4">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4">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4">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4">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4">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4">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4">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4">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4">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4">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4">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4">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4">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4">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4">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4">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4">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4">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4">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4">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4">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4">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4">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4">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4">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4">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4">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4">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4">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4">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4">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4">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4">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4">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4">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4">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4">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4">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4">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4">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4">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4">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4">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4">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4">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4">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4">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4">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4">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4">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4">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4">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4">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4">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4">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4">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4">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4">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4">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4">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4">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4">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4">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4">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4">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4">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4">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4">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4">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4">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4">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4">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4">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4">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4">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4">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4">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4">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4">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4">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4">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4">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4">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4">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4">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4">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4">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4">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4">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4">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4">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4">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4">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4">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4">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4">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4">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4">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4">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4">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4">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4">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4">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4">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4">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4">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4">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4">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4">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4">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4">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4">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4">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4">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4">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4">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4">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4">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4">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4">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4">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4">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4">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4">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4">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4">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4">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4">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4">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4">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4">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4">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4">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4">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4">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4">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4">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4">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4">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4">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4">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4">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4">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4">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4">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4">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4">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4">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4">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4">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4">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4">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4">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4">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4">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4">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4">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4">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4">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4">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4">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4">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4">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4">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4">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4">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4">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4">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4">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4">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4">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4">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4">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4">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4">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4">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4">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4">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4">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4">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4">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4">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4">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4">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4">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4">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4">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4">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4">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4">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4">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4">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4">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4">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4">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4">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4">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4">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4">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4">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4">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4">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4">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4">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4">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4">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4">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4">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4">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4">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4">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4">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4">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4">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4">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4">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4">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4">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4">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4">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4">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4">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4">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4">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4">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4">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4">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4">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4">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4">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4">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4">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4">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4">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4">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4">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4">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4">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4">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4">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4">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4">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4">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4">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4">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4">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4">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4">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4">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4">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4">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4">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4">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4">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4">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4">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4">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4">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4">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4">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4">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4">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4">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4">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4">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4">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4">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4">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4">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4">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4">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4">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4">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4">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4">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4">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4">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4">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4">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4">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4">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4">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4">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4">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4">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4">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4">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4">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4">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4">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4">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4">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4">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4">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4">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4">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4">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4">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4">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4">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4">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4">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4">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4">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4">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4">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4">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4">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4">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4">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4">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4">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4">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4">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4">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4">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4">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4">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4">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4">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4">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4">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4">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4">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4">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4">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4">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4">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4">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4">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4">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4">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4">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4">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4">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4">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4">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4">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4">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4">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4">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4">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4">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4">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4">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4">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4">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4">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4">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4">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4">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4">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4">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4">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4">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4">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4">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4">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4">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4">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4">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4">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4">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4">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4">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4">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4">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4">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4">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4">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4">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4">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4">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4">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4">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4">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4">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4">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4">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4">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4">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4">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4">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4">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4">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4">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4">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4">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4">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4">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4">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4">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4">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4">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4">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4">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4">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4">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4">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4">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4">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4">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4">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4">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4">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4">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4">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4">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4">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4">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4">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4">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4">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4">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4">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4">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4">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4">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4">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4">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4">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4">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4">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4">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4">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4">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4">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4">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4">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4">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4">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4">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4">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4">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4">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4">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4">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4">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4">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4">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4">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4">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4">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4">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4">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4">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4">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4">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4">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4">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4">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4">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4">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4">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4">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4">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4">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4">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4">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4">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4">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4">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4">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4">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4">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4">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4">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4">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4">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4">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4">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4">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4">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4">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4">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4">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4">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4">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4">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4">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4">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4">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4">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4">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4">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4">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4">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4">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4">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4">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4">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4">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4">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4">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4">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4">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4">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4">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4">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4">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4">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4">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4">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4">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4">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4">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4">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4">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4">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4">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4">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4">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4">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4">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4">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4">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4">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4">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4">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4">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4">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4">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4">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4">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4">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4">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4">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4">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4">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4">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4">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4">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4">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4">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4">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4">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4">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4">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4">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4">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4">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4">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4">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4">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4">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4">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4">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4">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4">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4">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4">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4">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4">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4">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4">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4">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4">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4">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4">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4">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4">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4">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4">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4">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4">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4">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4">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4">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4">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4">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4">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4">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4">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4">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4">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4">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4">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4">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4">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4">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4">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4">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4">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4">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4">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4">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4">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4">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4">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4">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4">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4">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4">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4">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4">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4">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4">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4">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4">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4">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4">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4">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4">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4">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4">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4">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4">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4">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4">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4">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4">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4">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4">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4">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4">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4">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4">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4">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4">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4">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4">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4">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4">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4">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4">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4">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4">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4">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4">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4">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4">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4">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4">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4">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4">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4">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4">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4">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4">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4">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4">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4">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4">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4">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4">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4">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4">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4">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4">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4">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4">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4">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4">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4">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4">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4">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4">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4">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4">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4">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4">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4">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4">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4">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4">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4">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4">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4">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4">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4">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4">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4">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4">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4">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4">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4">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4">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4">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4">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4">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4">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4">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4">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4">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4">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4">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4">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4">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4">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4">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4">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4">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4">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4">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4">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4">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4">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4">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4">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4">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4">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4">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4">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4">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4">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4">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4">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4">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4">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4">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4">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4">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4">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4">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4">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4">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4">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4">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4">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4">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4">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4">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4">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4">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4">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4">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4">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4">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4">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4">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4">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4">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4">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4">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4">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4">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4">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4">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4">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4">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4">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4">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4">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4">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4">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4">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4">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4">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4">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4">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4">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4">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4">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4">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4">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4">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4">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4">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4">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4">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4">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4">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4">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4">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4">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4">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4">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4">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4">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4">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4">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4">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4">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4">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4">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4">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4">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4">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4">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4">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4">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4">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4">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4">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4">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4">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4">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4">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4">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4">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4">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4">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4">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4">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4">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4">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4">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4">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4">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4">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4">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4">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4">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4">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4">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4">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4">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4">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4">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4">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4">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4">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4">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4">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4">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4">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4">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4">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4">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4">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4">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4">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4">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4">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4">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4">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4">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4">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4">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4">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4">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4">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4">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4">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4">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4">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4">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4">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4">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4">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4">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4">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4">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4">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4">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4">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4">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4">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4">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4">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4">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4">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4">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4">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4">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4">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4">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4">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4">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4">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4">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4">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4">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4">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4">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4">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4">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4">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4">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4">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4">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4">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4">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4">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4">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4">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4">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4">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4">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4">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4">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4">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4">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4">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4">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4">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4">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4">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4">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4">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4">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4">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4">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4">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4">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4">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4">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4">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4">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4">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4">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4">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4">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4">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4">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4">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4">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4">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4">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4">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4">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4">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4">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4">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4">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4">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4">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4">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4">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4">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4">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4">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4">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4">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4">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4">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4">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4">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4">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4">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4">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4">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4">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4">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4">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4">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4">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4">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4">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4">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4">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4">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4">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4">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4">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4">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4">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4">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4">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4">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4">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4">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4">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4">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4">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4">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4">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4">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4">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4">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4">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4">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4">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4">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4">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4">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4">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4">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4">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4">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4">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4">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4">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4">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4">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4">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4">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4">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4">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4">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4">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4">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4">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4">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4">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4">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4">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4">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4">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4">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4">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4">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4">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4">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4">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4">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4">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4">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4">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4">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4">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4">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4">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4">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4">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4">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4">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4">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4">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4">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4">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4">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4">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4">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4">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4">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4">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4">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4">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4">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4">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4">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4">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4">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4">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4">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4">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4">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4">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4">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4">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4">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4">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4">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4">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4">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4">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4">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4">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4">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4">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4">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4">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4">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4">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4">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4">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4">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4">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4">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4">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4">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4">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4">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4">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4">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4">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4">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4">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4">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4">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4">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4">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4">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4">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4">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4">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4">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4">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4">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4">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4">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4">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4">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4">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4">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4">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4">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4">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4">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4">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4">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4">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4">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4">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4">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4">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4">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4">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4">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4">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4">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4">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4">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4">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4">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4">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4">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4">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4">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4">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4">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4">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4">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4">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4">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4">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4">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4">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4">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4">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4">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4">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4">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4">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4">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4">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4">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4">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4">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4">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4">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4">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4">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4">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4">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4">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4">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4">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4">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4">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4">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4">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4">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4">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4">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4">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4">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4">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4">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4">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4">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4">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4">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4">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4">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4">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4">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4">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4">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4">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4">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4">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4">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4">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4">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4">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4">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4">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4">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4">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4">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4">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4">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4">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4">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4">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4">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4">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4">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4">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4">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4">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4">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4">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4">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4">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4">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4">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4">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4">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4">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4">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4">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4">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4">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4">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4">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4">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4">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4">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4">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4">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4">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4">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4">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4">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4">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4">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4">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4">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4">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4">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4">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4">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4">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4">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4">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4">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4">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4">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4">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4">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4">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4">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4">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4">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4">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4">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4">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4">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4">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4">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4">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4">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4">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4">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4">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4">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4">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4">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4">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4">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4">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4">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4">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4">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4">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4">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4">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4">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4">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4">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4">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4">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4">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4">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4">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4">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4">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4">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4">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4">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4">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4">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4">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4">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4">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4">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4">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4">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4">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4">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4">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4">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4">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4">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4">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4">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4">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4">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4">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4">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4">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4">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4">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4">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4">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4">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4">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4">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4">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4">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4">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4">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4">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4">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4">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4">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4">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4">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4">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4">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4">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4">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4">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4">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4">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4">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4">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4">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4">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4">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4">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4">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4">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4">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4">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4">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4">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4">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4">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4">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4">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4">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4">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4">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4">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4">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4">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4">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4">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4">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4">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4">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4">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4">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4">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4">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4">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4">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4">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4">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4">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4">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4">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4">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4">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4">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4">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4">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4">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4">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4">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4">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4">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4">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4">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4">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4">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4">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4">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4">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4">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4">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4">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4">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4">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4">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4">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4">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4">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4">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4">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4">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4">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4">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4">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4">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4">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4">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4">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4">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4">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4">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4">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4">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4">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4">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4">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4">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4">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4">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4">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4">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4">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4">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4">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4">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4">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4">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4">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4">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4">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4">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4">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4">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4">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4">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4">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4">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4">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4">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4">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4">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4">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4">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4">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4">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4">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4">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4">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4">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4">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4">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4">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4">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4">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4">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4">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4">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4">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4">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4">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4">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4">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4">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4">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4">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4">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4">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4">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4">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4">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4">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4">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4">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4">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4">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4">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4">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4">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4">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4">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4">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4">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4">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4">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4">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4">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4">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4">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4">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4">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4">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4">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4">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4">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4">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4">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4">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4">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4">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4">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4">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4">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4">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4">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4">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4">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4">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4">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4">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4">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4">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4">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4">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4">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4">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4">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4">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4">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4">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4">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4">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4">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4">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4">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4">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4">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4">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4">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4">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4">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4">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4">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4">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4">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4">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4">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4">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4">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4">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4">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4">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4">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4">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4">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4">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4">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4">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4">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4">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4">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4">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4">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4">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4">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4">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4">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4">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4">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4">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4">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4">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4">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4">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4">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4">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4">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4">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4">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4">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4">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4">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4">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4">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4">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4">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4">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4">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4">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4">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4">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4">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4">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4">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4">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4">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4">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4">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4">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4">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4">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4">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4">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4">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4">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4">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4">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4">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4">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4">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4">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4">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4">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4">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4">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4">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4">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4">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4">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4">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4">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4">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4">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4">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4">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4">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4">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4">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4">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4">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4">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4">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4">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4">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4">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4">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4">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4">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4">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4">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4">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4">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4">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4">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4">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4">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4">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4">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4">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4">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4">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4">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4">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4">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4">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4">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4">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4">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4">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4">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4">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4">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4">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4">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4">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4">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4">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4">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4">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4">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4">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4">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4">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4">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4">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4">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4">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4">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4">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4">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4">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4">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4">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4">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4">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4">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4">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4">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4">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4">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4">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4">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4">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4">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4">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4">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4">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4">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4">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4">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4">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4">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4">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4">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4">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4">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4">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4">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4">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4">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4">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4">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4">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4">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4">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4">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4">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4">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4">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4">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4">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4">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4">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4">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4">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4">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4">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4">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4">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4">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4">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4">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4">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4">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4">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4">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4">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4">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4">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4">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4">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4">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4">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4">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4">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4">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4">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4">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4">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4">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4">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4">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4">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4">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4">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4">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4">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4">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4">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4">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4">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4">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4">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4">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4">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4">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4">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4">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4">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4">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4">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4">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4">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4">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4">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4">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4">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4">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4">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4">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4">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4">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4">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4">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4">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4">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4">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4">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4">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4">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4">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4">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4">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4">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4">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4">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4">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4">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4">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4">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4">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4">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4">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4">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4">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4">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4">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4">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4">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4">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4">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4">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4">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4">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4">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4">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4">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4">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4">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4">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4">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4">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4">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4">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4">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4">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4">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4">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4">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4">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4">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4">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4">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4">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4">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4">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4">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4">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4">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4">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4">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4">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4">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4">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4">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4">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4">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4">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4">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4">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4">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4">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4">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4">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4">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4">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4">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4">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4">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4">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4">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4">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4">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4">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4">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4">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4">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4">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4">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4">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4">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4">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4">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4">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4">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4">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4">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4">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4">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4">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4">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4">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4">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4">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4">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4">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4">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4">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4">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4">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4">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4">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4">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4">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4">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4">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4">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4">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4">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4">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4">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4">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4">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4">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4">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4">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4">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4">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4">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4">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4">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4">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4">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4">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4">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4">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4">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4">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4">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4">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4">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4">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4">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4">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4">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4">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4">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4">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4">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4">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4">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4">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4">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4">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4">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4">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4">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4">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4">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4">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4">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4">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4">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4">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4">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4">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4">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4">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4">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4">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4">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4">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4">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4">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4">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4">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4">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4">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4">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4">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4">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4">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4">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4">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4">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4">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4">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4">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4">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4">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4">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4">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4">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4">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4">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4">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4">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4">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4">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4">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4">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4">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4">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4">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4">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4">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4">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4">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4">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4">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4">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4">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4">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4">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4">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4">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4">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4">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4">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4">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4">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4">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4">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4">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4">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4">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4">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4">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4">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4">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4">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4">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4">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4">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4">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4">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4">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4">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4">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4">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4">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4">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4">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4">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4">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4">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4">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4">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4">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4">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4">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4">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4">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4">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4">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4">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4">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4">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4">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4">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4">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4">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4">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4">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4">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4">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4">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4">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4">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4">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4">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4">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4">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4">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4">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4">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4">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4">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4">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4">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4">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4">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4">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4">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4">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4">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4">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4">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4">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4">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4">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4">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4">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4">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4">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4">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4">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4">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4">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4">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4">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4">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4">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4">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4">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4">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4">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4">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4">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4">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4">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4">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4">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4">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4">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4">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4">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4">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4">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4">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4">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4">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4">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4">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4">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4">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4">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4">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4">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4">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4">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4">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4">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4">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4">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4">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4">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4">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4">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4">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4">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4">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4">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4">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4">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4">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4">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4">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4">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4">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4">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4">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4">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4">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4">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4">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4">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4">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4">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4">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4">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4">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4">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4">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4">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4">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4">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4">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4">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4">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4">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4">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4">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4">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4">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4">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4">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4">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4">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4">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4">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4">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4">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4">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4">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4">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4">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4">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4">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4">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4">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4">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4">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4">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4">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4">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4">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4">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4">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4">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4">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4">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4">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4">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4">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4">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4">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4">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4">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4">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4">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4">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4">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4">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4">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4">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4">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4">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4">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4">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4">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4">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4">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4">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4">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4">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4">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4">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4">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4">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4">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4">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4">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4">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4">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4">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4">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4">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4">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4">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4">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4">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4">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4">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4">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4">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4">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4">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4">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4">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4">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4">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4">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4">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4">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4">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4">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4">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4">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4">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4">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4">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4">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4">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4">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4">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4">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4">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4">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4">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4">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4">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4">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4">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4">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4">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4">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4">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4">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4">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4">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4">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4">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4">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4">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4">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4">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4">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4">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4">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4">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4">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4">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4">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4">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4">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4">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4">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4">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4">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4">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4">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4">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4">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4">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4">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4">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4">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4">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4">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4">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4">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4">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4">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4">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4">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4">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4">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4">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4">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4">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4">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4">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4">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4">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4">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4">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4">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4">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4">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4">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4">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4">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4">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4">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4">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4">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4">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4">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4">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4">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4">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4">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4">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4">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4">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4">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4">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4">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4">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4">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4">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4">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4">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4">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4">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4">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4">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4">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4">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4">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4">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4">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4">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4">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4">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4">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4">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4">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4">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4">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4">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4">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4">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4">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4">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4">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4">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4">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4">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4">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4">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4">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4">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4">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4">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4">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4">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4">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4">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4">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4">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4">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4">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4">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4">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4">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4">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4">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4">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4">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4">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4">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4">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4">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4">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4">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4">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4">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4">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4">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4">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4">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4">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4">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4">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4">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4">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4">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4">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4">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4">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4">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4">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4">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4">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4">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4">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4">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4">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4">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4">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4">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4">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4">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4">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4">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4">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4">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4">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4">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4">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4">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4">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4">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4">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4">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4">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4">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4">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4">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4">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4">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4">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4">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4">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4">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4">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4">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4">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4">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4">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4">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4">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4">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4">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4">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4">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4">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4">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4">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4">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4">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4">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4">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4">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4">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4">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4">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4">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4">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4">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4">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4">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4">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4">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4">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4">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4">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4">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4">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4">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4">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4">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4">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4">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4">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4">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4">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4">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4">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4">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4">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4">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4">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4">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4">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4">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4">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4">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4">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4">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4">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4">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4">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4">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4">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4">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4">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4">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4">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4">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4">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4">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4">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4">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4">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4">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4">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4">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4">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4">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4">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4">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4">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4">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4">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4">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4">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4">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4">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4">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4">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4">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4">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4">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4">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4">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4">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4">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4">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4">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4">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4">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4">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4">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4">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4">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4">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4">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4">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4">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4">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4">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4">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4">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4">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4">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4">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4">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4">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4">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4">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4">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4">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4">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4">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4">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4">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4">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4">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4">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4">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4">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4">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4">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4">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4">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4">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4">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4">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4">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4">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4">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4">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4">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4">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4">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4">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4">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4">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4">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4">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4">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4">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4">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4">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4">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4">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4">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4">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4">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4">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4">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4">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4">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4">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4">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4">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4">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4">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4">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4">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4">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4">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4">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4">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4">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4">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4">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4">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4">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4">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4">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4">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4">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4">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4">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4">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4">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4">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4">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4">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4">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4">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4">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4">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4">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4">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4">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4">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4">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4">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4">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4">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4">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4">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4">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4">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4">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4">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4">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4">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4">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4">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4">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4">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4">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4">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4">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4">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4">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4">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4">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4">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4">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4">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4">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4">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4">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4">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4">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4">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4">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4">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4">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4">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4">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4">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4">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4">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4">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4">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4">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4">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4">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4">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4">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4">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4">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4">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4">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4">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4">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4">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4">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4">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4">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4">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4">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4">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4">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4">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4">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4">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4">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4">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4">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4">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4">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4">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4">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4">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4">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4">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4">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4">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4">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4">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4">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4">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4">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4">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4">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4">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4">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4">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4">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4">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4">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4">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4">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4">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4">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4">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4">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4">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4">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4">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4">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4">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4">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4">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4">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4">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4">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4">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4">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4">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4">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4">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4">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4">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4">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4">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4">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4">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4">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4">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4">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4">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4">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4">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4">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4">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4">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4">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4">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4">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4">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4">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4">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4">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4">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4">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4">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4">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4">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4">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4">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4">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4">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4">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4">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4">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4">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4">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4">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4">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4">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4">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4">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4">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4">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4">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4">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4">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4">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4">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4">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4">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4">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4">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4">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4">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4">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4">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4">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4">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4">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4">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4">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4">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4">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4">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4">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4">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4">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4">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4">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4">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4">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4">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4">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4">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4">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4">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4">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4">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4">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4">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4">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4">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4">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4">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4">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4">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4">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4">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4">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4">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4">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4">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4">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4">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4">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4">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4">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4">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4">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4">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4">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4">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4">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4">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4">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4">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4">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4">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4">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4">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4">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4">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4">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4">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4">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4">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4">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4">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4">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4">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4">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4">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4">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4">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4">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4">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4">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4">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4">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4">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4">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4">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4">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4">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4">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4">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4">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4">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4">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4">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4">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4">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4">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4">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4">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4">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4">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4">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4">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4">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4">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4">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4">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4">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4">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4">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4">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4">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4">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4">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4">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4">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4">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4">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4">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4">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4">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4">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4">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4">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4">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4">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4">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4">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4">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4">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4">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4">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4">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4">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4">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4">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4">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4">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4">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4">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4">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4">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4">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4">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4">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4">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4">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4">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4">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4">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4">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4">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4">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4">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4">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4">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4">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4">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4">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4">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4">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4">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4">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4">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4">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4">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4">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4">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4">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4">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4">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4">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4">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4">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4">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4">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4">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4">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4">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4">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4">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4">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4">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4">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4">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4">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4">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4">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4">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4">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4">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4">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4">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4">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4">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4">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4">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4">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4">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4">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4">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4">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4">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4">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4">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4">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4">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4">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4">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4">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4">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4">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4">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4">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4">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4">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4">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4">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4">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4">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4">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4">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4">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4">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4">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4">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4">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4">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4">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4">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4">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4">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4">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4">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4">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4">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4">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4">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4">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4">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4">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4">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4">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4">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4">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4">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4">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4">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4">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4">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4">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4">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4">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4">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4">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4">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4">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4">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4">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4">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4">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4">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4">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4">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4">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4">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4">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4">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4">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4">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4">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4">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4">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4">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4">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4">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4">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4">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4">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4">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4">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4">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4">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4">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4">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4">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4">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4">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4">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4">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4">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4">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4">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4">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4">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4">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4">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4">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4">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4">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4">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4">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4">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4">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4">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4">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4">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4">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4">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4">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4">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4">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4">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4">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4">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4">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4">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4">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4">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4">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4">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4">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4">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4">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4">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4">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4">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4">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4">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4">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4">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4">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4">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4">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4">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4">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4">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4">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4">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4">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4">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4">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4">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4">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4">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4">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4">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4">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4">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4">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4">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4">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4">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4">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4">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4">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4">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4">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4">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4">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4">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4">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4">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4">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4">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4">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4">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4">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4">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4">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4">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4">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4">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4">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4">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4">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4">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4">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4">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4">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4">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4">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4">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4">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4">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4">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4">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4">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4">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4">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4">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4">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4">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4">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4">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4">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4">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4">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4">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4">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4">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4">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4">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4">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4">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4">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4">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4">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4">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4">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4">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4">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4">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4">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4">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4">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4">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4">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4">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4">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4">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4">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4">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4">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4">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4">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4">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4">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4">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4">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4">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4">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4">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4">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4">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4">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4">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4">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4">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4">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4">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4">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4">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4">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4">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4">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4">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4">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4">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4">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4">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4">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4">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4">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4">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4">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4">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4">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4">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4">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4">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4">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4">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4">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4">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4">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4">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4">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4">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4">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4">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4">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4">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4">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4">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4">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4">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4">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4">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4">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4">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4">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4">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4">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4">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4">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4">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4">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4">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4">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4">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4">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4">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4">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4">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4">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4">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4">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4">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4">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4">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4">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4">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4">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4">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4">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4">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4">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4">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4">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4">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4">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4">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4">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4">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4">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4">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4">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4">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4">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4">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4">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4">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4">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4">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4">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4">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4">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4">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4">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4">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4">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4">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4">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4">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4">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4">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4">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4">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4">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4">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4">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4">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4">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4">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4">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4">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4">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4">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4">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4">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4">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4">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4">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4">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4">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4">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4">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4">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4">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4">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4">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4">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4">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4">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4">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4">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4">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4">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4">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4">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4">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4">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4">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4">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4">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4">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4">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4">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4">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4">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4">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4">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4">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4">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4">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4">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4">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4">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4">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4">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4">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4">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4">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4">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4">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4">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4">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4">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4">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4">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4">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4">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4">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4">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4">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4">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4">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4">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4">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4">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4">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4">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4">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4">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4">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4">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4">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4">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4">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4">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4">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4">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4">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4">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4">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4">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4">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4">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4">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4">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4">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4">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4">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4">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4">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4">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4">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4">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4">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4">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4">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4">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4">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4">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4">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4">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4">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4">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4">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4">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4">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4">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4">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4">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4">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4">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4">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4">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4">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4">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4">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4">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4">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4">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4">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4">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4">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4">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4">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4">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4">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4">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4">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4">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4">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4">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4">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4">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4">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4">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4">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4">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4">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4">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4">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4">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4">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4">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4">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4">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4">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4">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4">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4">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4">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4">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4">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4">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4">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4">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4">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4">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4">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4">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4">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4">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4">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4">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4">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4">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4">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4">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4">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4">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4">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4">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4">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4">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4">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4">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4">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4">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4">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4">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4">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4">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4">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4">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4">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4">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4">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4">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4">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4">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4">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4">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4">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4">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4">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4">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4">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4">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4">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4">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4">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4">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4">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4">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4">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4">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4">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4">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4">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4">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4">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4">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4">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4">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4">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4">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4">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4">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4">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4">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4">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4">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4">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4">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4">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4">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4">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4">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4">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4">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4">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4">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4">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4">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4">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4">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4">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4">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4">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4">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4">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4">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4">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4">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4">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4">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4">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4">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4">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4">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4">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4">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4">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4">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4">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4">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4">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4">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4">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4">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4">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4">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4">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4">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4">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4">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4">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4">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4">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4">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4">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4">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4">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4">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4">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4">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4">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4">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4">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4">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4">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4">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4">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4">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4">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4">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4">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4">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4">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4">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4">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4">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4">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4">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4">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4">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4">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4">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4">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4">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4">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4">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4">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4">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4">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4">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4">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4">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4">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4">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4">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4">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4">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4">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4">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4">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4">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4">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4">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4">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4">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4">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4">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4">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4">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4">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4">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4">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4">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4">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4">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4">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4">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4">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4">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4">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4">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4">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4">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4">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4">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4">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4">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4">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4">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4">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4">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4">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4">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4">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4">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4">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4">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4">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4">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4">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4">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4">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4">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4">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4">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4">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4">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4">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4">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4">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4">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4">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4">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4">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4">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4">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4">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4">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4">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4">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4">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4">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4">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4">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4">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4">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4">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4">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4">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4">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4">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4">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4">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4">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4">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4">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4">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4">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4">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4">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4">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4">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4">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4">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4">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4">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4">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4">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4">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4">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4">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4">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4">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4">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4">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4">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4">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4">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4">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4">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4">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4">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4">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4">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4">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4">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4">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4">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4">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4">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4">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4">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4">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4">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4">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4">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4">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4">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4">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4">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4">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4">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4">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4">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4">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4">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4">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4">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4">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4">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4">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4">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4">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4">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4">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4">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4">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4">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4">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4">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4">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4">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4">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4">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4">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4">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4">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4">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4">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4">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4">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4">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4">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4">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4">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4">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4">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4">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4">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4">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4">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4">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4">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4">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4">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4">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4">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4">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4">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4">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4">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4">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4">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4">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4">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4">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4">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4">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4">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4">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4">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4">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4">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4">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4">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4">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4">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4">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4">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4">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4">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4">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4">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4">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4">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4">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4">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4">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4">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4">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4">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4">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4">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4">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4">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4">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4">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4">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4">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4">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4">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4">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4">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4">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4">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4">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4">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4">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4">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4">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4">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4">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4">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4">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4">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4">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4">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4">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4">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4">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4">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4">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4">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4">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4">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4">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4">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4">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4">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4">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4">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4">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4">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4">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4">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4">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4">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4">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4">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4">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4">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4">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4">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4">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4">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4">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4">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4">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4">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4">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4">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4">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4">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4">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4">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4">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4">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4">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4">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4">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4">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4">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4">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4">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4">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4">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4">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4">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4">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4">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4">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4">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4">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4">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4">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4">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4">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4">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4">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4">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4">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4">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4">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4">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4">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4">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4">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4">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4">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4">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4">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4">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4">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4">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4">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4">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4">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4">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4">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4">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4">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4">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4">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4">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4">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4">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4">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4">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4">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4">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4">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4">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4">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4">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4">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4">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4">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4">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4">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4">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4">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4">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4">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4">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4">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4">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4">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4">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4">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4">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4">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4">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4">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4">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4">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4">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4">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4">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4">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4">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4">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4">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4">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4">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4">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4">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4">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4">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4">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4">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4">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4">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4">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4">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4">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4">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4">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4">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4">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4">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4">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4">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4">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4">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4">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4">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4">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4">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4">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4">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4">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4">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4">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4">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4">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4">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4">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4">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4">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4">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4">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4">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4">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4">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4">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4">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4">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4">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4">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4">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4">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4">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4">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4">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4">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4">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4">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4">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4">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4">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4">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4">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4">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4">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4">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4">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4">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4">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4">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4">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4">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4">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4">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4">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4">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4">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4">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4">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4">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4">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4">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4">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4">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4">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4">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4">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4">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4">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4">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4">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4">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4">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4">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4">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4">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4">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4">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4">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4">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4">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4">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4">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4">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4">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4">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4">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4">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4">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4">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4">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4">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4">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4">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4">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4">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4">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4">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4">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4">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4">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4">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4">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4">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4">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4">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4">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4">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4">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4">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4">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4">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4">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4">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4">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4">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4">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4">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4">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4">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4">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4">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4">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4">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4">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4">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4">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4">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4">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4">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4">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4">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4">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4">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4">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4">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4">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4">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4">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4">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4">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4">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4">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4">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4">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4">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4">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4">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4">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4">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4">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4">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4">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4">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4">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4">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4">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4">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4">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4">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4">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4">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4">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4">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4">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4">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4">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4">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4">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4">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4">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4">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4">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4">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4">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4">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4">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4">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4">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4">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4">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4">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4">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4">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4">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4">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4">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4">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4">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4">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4">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4">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4">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4">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4">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4">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4">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4">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4">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4">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4">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4">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4">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4">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4">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4">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4">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4">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4">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4">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4">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4">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4">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4">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4">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4">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4">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4">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4">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4">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4">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4">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4">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4">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4">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4">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4">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4">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4">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4">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4">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4">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4">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4">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4">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4">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4">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4">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4">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4">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4">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4">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4">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4">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4">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4">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4">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4">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4">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4">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4">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4">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4">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4">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4">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4">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4">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4">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4">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4">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4">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4">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4">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4">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4">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4">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4">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4">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4">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4">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4">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4">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4">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4">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4">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4">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4">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4">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4">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4">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4">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4">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4">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4">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4">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4">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4">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4">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4">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4">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4">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4">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4">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4">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4">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4">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4">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4">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4">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4">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4">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4">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4">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4">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4">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4">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4">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4">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4">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4">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4">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4">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4">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4">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4">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4">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4">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4">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4">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4">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4">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4">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4">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4">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4">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4">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4">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4">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4">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4">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4">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4">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4">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4">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4">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4">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4">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4">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4">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4">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4">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4">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4">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4">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4">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4">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4">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4">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4">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4">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4">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4">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4">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4">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4">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4">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4">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4">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4">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4">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4">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4">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4">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4">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4">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4">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4">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4">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4">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4">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4">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4">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4">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4">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4">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4">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4">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4">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4">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4">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4">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4">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4">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4">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4">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4">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4">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4">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4">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4">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4">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4">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4">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4">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4">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4">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4">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4">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4">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4">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4">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4">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4">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4">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4">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4">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4">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4">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4">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4">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4">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4">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4">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4">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4">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4">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4">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4">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4">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4">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4">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4">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4">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4">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4">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4">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4">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4">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4">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4">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4">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4">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4">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4">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4">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4">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4">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4">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4">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4">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4">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4">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4">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4">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4">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4">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4">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4">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4">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4">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4">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4">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4">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4">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4">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4">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4">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4">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4">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4">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4">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4">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4">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4">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4">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4">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4">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4">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4">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4">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4">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4">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4">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4">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4">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4">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4">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4">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4">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4">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4">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4">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4">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4">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4">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4">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4">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4">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4">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4">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4">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4">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4">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4">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4">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4">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4">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4">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4">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4">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4">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4">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4">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4">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4">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4">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4">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4">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4">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4">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4">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4">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4">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4">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4">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4">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4">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4">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4">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4">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4">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4">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4">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4">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4">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4">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4">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4">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4">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4">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4">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4">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4">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4">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4">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4">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4">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4">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4">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4">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4">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4">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4">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4">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4">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4">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4">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4">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4">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4">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4">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4">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4">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4">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4">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4">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4">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4">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4">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4">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4">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4">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4">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4">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4">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4">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4">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4">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4">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4">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4">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4">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4">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4">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4">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4">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4">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4">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4">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4">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4">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4">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4">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4">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4">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4">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4">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4">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4">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4">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4">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4">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4">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4">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4">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4">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4">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4">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4">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4">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4">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4">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4">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4">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4">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4">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4">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4">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4">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4">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4">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4">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4">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4">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4">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4">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4">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4">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4">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4">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4">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4">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4">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4">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4">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4">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4">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4">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4">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4">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4">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4">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4">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4">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4">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4">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4">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4">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4">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4">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4">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4">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4">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4">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4">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4">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4">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4">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4">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4">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4">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4">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4">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4">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4">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4">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4">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4">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4">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4">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4">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4">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4">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4">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4">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4">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4">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4">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4">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4">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4">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4">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4">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4">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4">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4">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4">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4">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4">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4">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4">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4">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4">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4">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4">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4">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4">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4">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4">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4">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4">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4">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4">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4">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4">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4">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4">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4">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4">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4">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4">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4">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4">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4">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4">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4">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4">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4">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4">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4">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4">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4">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4">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4">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4">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4">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4">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4">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4">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4">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4">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4">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4">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4">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4">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4">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4">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4">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4">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4">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4">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4">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4">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4">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4">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4">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4">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4">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4">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4">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4">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4">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4">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4">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4">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4">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4">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4">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4">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4">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4">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4">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4">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4">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4">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4">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4">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4">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4">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4">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4">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4">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4">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4">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4">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4">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4">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4">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4">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4">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4">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4">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4">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4">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4">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4">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4">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4">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4">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4">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4">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4">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4">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4">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4">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4">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4">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4">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4">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4">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4">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4">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4">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4">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4">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4">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4">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4">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4">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4">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4">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4">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4">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4">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4">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4">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4">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4">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4">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4">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4">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4">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4">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4">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4">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4">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4">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4">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4">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4">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4">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4">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4">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4">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4">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4">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4">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4">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4">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4">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4">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4">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4">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4">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4">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4">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4">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4">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4">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4">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4">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4">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4">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4">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4">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4">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4">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4">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4">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4">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4">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4">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4">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4">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4">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4">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4">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4">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4">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4">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4">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4">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4">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4">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4">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4">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4">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4">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4">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4">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4">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4">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4">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4">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4">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4">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4">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4">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4">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4">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4">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4">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4">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4">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4">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4">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4">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4">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4">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4">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4">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4">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4">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4">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4">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4">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4">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4">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4">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4">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4">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4">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4">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4">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4">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4">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4">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4">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4">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4">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4">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4">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4">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4">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4">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4">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4">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4">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4">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4">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4">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4">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4">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4">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4">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4">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4">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4">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4">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4">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4">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4">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4">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4">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4">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4">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4">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4">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4">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4">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4">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4">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4">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4">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4">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4">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4">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4">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4">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4">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4">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4">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4">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4">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4">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4">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4">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4">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4">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4">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4">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4">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4">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4">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4">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4">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4">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4">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4">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4">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4">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4">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4">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4">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4">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4">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4">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4">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4">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4">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4">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4">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4">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4">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4">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4">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4">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4">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4">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4">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4">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4">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4">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4">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4">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4">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4">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4">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4">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4">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4">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4">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4">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4">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4">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4">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4">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4">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4">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4">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4">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4">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4">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4">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4">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4">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4">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4">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4">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4">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4">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4">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4">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4">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4">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4">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4">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4">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4">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4">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4">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4">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4">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4">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4">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4">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4">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4">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4">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4">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4">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4">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4">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4">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4">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4">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4">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4">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4">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4">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4">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4">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4">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4">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4">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4">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4">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4">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4">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4">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4">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4">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4">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4">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4">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4">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4">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4">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4">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4">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4">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4">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4">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4">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4">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4">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4">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4">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4">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4">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4">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4">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4">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4">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4">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4">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4">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4">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4">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4">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4">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4">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4">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4">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4">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4">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4">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4">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4">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4">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4">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4">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4">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4">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4">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4">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4">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4">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4">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4">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4">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4">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4">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4">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4">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4">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4">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4">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4">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4">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4">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4">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4">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4">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4">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4">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4">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4">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4">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4">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4">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4">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4">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4">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4">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4">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4">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4">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4">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4">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4">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4">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4">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4">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4">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4">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4">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4">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4">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4">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4">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4">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4">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4">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4">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4">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4">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4">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4">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4">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4">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4">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4">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4">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4">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4">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4">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4">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4">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4">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4">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4">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4">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4">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4">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4">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4">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4">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4">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4">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4">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4">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4">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4">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4">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4">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4">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4">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4">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4">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4">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4">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4">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4">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4">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4">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4">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4">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4">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4">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4">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4">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4">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4">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4">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4">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4">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4">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4">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4">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4">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4">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4">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4">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4">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4">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4">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4">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4">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4">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4">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4">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4">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4">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4">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4">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4">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4">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4">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4">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4">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4">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4">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4">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4">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4">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4">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4">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4">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4">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4">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4">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4">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4">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4">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4">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4">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4">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4">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4">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4">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4">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4">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4">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4">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4">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4">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4">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4">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4">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4">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4">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4">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4">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4">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4">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4">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4">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4">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4">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4">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4">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4">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4">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4">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4">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4">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4">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4">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4">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4">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4">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4">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4">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4">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4">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4">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4">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4">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4">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4">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4">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4">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4">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4">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4">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4">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4">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4">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4">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4">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4">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4">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4">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4">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4">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4">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4">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4">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4">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4">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4">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4">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4">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4">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4">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4">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4">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4">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4">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4">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4">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4">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4">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4">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4">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4">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4">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4">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4">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4">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4">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4">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4">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4">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4">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4">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4">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4">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4">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4">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4">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4">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4">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4">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4">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4">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4">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4">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4">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4">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4">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4">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4">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4">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4">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4">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4">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4">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4">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4">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4">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4">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4">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4">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4">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4">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4">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4">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4">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4">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4">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4">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4">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4">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4">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4">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4">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4">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4">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4">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4">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4">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4">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4">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4">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4">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4">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4">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4">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4">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4">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4">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4">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4">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4">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4">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4">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4">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4">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4">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4">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4">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4">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4">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4">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4">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4">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4">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4">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4">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4">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4">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4">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4">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4">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4">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4">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4">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4">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4">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4">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4">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4">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4">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4">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4">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4">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4">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4">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4">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4">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4">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4">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4">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4">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4">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4">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4">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4">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4">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4">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4">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4">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4">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4">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4">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4">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4">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4">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4">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4">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4">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4">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4">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4">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4">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4">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4">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4">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4">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4">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4">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4">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4">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4">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4">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4">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4">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4">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4">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4">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4">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4">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4">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4">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4">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4">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4">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4">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4">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4">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4">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4">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4">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4">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4">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4">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4">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4">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4">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4">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4">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4">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4">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4">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4">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4">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4">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4">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4">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4">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4">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4">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4">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4">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4">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4">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4">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4">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4">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4">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4">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4">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4">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4">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4">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4">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4">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4">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4">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4">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4">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4">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4">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4">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4">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4">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4">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4">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4">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4">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4">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4">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4">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4">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4">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4">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4">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4">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4">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4">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4">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4">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4">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4">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4">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4">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4">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4">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4">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4">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4">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4">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4">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4">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4">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4">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4">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4">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4">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4">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4">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4">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4">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4">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4">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4">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4">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4">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4">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4">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4">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4">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4">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4">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4">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4">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4">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4">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4">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4">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4">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4">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4">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4">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4">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4">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4">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4">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4">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4">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4">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4">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4">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4">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4">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4">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4">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4">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4">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4">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4">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4">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4">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4">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4">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4">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4">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4">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4">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4">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4">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4">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4">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4">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4">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4">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4">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4">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4">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4">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4">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4">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4">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4">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4">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4">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4">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4">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4">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4">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4">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4">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4">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4">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4">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4">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4">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4">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4">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4">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4">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4">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4">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4">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4">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4">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4">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4">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4">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4">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4">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4">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4">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4">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4">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4">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4">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4">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4">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4">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4">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4">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4">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4">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4">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4">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4">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4">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4">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4">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4">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4">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4">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4">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4">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4">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4">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4">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4">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4">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4">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4">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4">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4">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4">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4">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4">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4">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4">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4">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4">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4">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4">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4">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4">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4">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4">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4">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4">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4">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4">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4">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4">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4">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4">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4">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4">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4">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4">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4">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4">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4">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4">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4">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4">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4">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4">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4">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4">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4">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4">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4">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4">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4">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4">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4">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4">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4">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4">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4">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4">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4">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4">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4">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4">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4">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4">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4">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4">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4">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4">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4">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4">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4">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4">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4">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4">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4">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4">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4">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4">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4">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4">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4">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4">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4">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4">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4">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4">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4">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4">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4">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4">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4">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4">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4">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4">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4">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4">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4">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4">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4">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4">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4">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4">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4">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4">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4">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4">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4">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4">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4">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4">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4">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4">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4">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4">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4">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4">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4">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4">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4">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4">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4">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4">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4">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4">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4">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4">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4">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4">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4">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4">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4">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4">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4">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4">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4">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4">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4">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4">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4">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4">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4">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4">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4">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4">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4">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4">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4">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4">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4">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4">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4">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4">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4">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4">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4">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4">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4">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4">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4">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4">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4">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4">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4">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4">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4">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4">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4">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4">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4">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4">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4">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4">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4">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4">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4">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4">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4">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4">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4">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4">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4">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4">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4">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4">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32F51-17EA-4A55-81CD-25069792ABF5}">
  <dimension ref="A3:K129"/>
  <sheetViews>
    <sheetView topLeftCell="A68" zoomScale="79" zoomScaleNormal="79" workbookViewId="0">
      <selection activeCell="E81" sqref="E81"/>
    </sheetView>
  </sheetViews>
  <sheetFormatPr defaultRowHeight="14.6" x14ac:dyDescent="0.4"/>
  <cols>
    <col min="1" max="1" width="17.23046875" bestFit="1" customWidth="1"/>
    <col min="2" max="3" width="11.84375" bestFit="1" customWidth="1"/>
    <col min="4" max="4" width="14.4609375" bestFit="1" customWidth="1"/>
    <col min="5" max="5" width="12.84375" bestFit="1" customWidth="1"/>
    <col min="6" max="6" width="15.69140625" bestFit="1" customWidth="1"/>
    <col min="7" max="7" width="9.84375" bestFit="1" customWidth="1"/>
    <col min="8" max="8" width="10.84375" bestFit="1" customWidth="1"/>
    <col min="9" max="9" width="12.84375" bestFit="1" customWidth="1"/>
    <col min="10" max="10" width="15.69140625" bestFit="1" customWidth="1"/>
    <col min="11" max="11" width="10.84375" bestFit="1" customWidth="1"/>
    <col min="12" max="14" width="11.84375" bestFit="1" customWidth="1"/>
    <col min="15" max="15" width="8.53515625" bestFit="1" customWidth="1"/>
    <col min="16" max="31" width="9.53515625" bestFit="1" customWidth="1"/>
    <col min="32" max="38" width="8.53515625" bestFit="1" customWidth="1"/>
    <col min="39" max="51" width="9.53515625" bestFit="1" customWidth="1"/>
    <col min="52" max="52" width="8.84375" bestFit="1" customWidth="1"/>
    <col min="53" max="53" width="8.53515625" bestFit="1" customWidth="1"/>
    <col min="54" max="54" width="8.84375" bestFit="1" customWidth="1"/>
    <col min="55" max="56" width="8.53515625" bestFit="1" customWidth="1"/>
    <col min="57" max="57" width="8.84375" bestFit="1" customWidth="1"/>
    <col min="58" max="63" width="9.53515625" bestFit="1" customWidth="1"/>
    <col min="64" max="64" width="9.84375" bestFit="1" customWidth="1"/>
    <col min="65" max="75" width="9.53515625" bestFit="1" customWidth="1"/>
    <col min="76" max="76" width="8.53515625" bestFit="1" customWidth="1"/>
    <col min="77" max="77" width="8.84375" bestFit="1" customWidth="1"/>
    <col min="78" max="79" width="8.53515625" bestFit="1" customWidth="1"/>
    <col min="80" max="80" width="8.84375" bestFit="1" customWidth="1"/>
    <col min="81" max="82" width="8.53515625" bestFit="1" customWidth="1"/>
    <col min="83" max="83" width="8.84375" bestFit="1" customWidth="1"/>
    <col min="84" max="99" width="9.53515625" bestFit="1" customWidth="1"/>
    <col min="100" max="107" width="8.53515625" bestFit="1" customWidth="1"/>
    <col min="108" max="127" width="9.53515625" bestFit="1" customWidth="1"/>
    <col min="128" max="131" width="8.53515625" bestFit="1" customWidth="1"/>
    <col min="132" max="132" width="8.84375" bestFit="1" customWidth="1"/>
    <col min="133" max="133" width="8.53515625" bestFit="1" customWidth="1"/>
    <col min="134" max="135" width="8.84375" bestFit="1" customWidth="1"/>
    <col min="136" max="142" width="9.53515625" bestFit="1" customWidth="1"/>
    <col min="143" max="143" width="9.84375" bestFit="1" customWidth="1"/>
    <col min="144" max="152" width="9.53515625" bestFit="1" customWidth="1"/>
    <col min="153" max="155" width="8.53515625" bestFit="1" customWidth="1"/>
    <col min="156" max="157" width="8.84375" bestFit="1" customWidth="1"/>
    <col min="158" max="160" width="8.53515625" bestFit="1" customWidth="1"/>
    <col min="161" max="176" width="9.53515625" bestFit="1" customWidth="1"/>
    <col min="177" max="179" width="8.53515625" bestFit="1" customWidth="1"/>
    <col min="180" max="181" width="8.84375" bestFit="1" customWidth="1"/>
    <col min="182" max="182" width="8.53515625" bestFit="1" customWidth="1"/>
    <col min="183" max="184" width="8.84375" bestFit="1" customWidth="1"/>
    <col min="185" max="200" width="9.53515625" bestFit="1" customWidth="1"/>
    <col min="201" max="205" width="8.53515625" bestFit="1" customWidth="1"/>
    <col min="206" max="206" width="8.84375" bestFit="1" customWidth="1"/>
    <col min="207" max="207" width="9.84375" bestFit="1" customWidth="1"/>
    <col min="208" max="208" width="8.84375" bestFit="1" customWidth="1"/>
    <col min="209" max="220" width="9.53515625" bestFit="1" customWidth="1"/>
    <col min="221" max="221" width="9.84375" bestFit="1" customWidth="1"/>
    <col min="222" max="237" width="9.53515625" bestFit="1" customWidth="1"/>
    <col min="238" max="257" width="10.53515625" bestFit="1" customWidth="1"/>
    <col min="258" max="266" width="9.53515625" bestFit="1" customWidth="1"/>
    <col min="267" max="286" width="10.53515625" bestFit="1" customWidth="1"/>
    <col min="287" max="295" width="9.53515625" bestFit="1" customWidth="1"/>
    <col min="296" max="314" width="10.53515625" bestFit="1" customWidth="1"/>
    <col min="315" max="315" width="8.84375" bestFit="1" customWidth="1"/>
    <col min="316" max="316" width="9.84375" bestFit="1" customWidth="1"/>
    <col min="317" max="320" width="8.53515625" bestFit="1" customWidth="1"/>
    <col min="321" max="332" width="9.53515625" bestFit="1" customWidth="1"/>
    <col min="333" max="333" width="8.53515625" bestFit="1" customWidth="1"/>
    <col min="334" max="334" width="8.84375" bestFit="1" customWidth="1"/>
    <col min="335" max="337" width="8.53515625" bestFit="1" customWidth="1"/>
    <col min="338" max="349" width="9.53515625" bestFit="1" customWidth="1"/>
    <col min="350" max="350" width="9.84375" bestFit="1" customWidth="1"/>
    <col min="351" max="351" width="8.53515625" bestFit="1" customWidth="1"/>
    <col min="352" max="353" width="8.84375" bestFit="1" customWidth="1"/>
    <col min="354" max="354" width="8.53515625" bestFit="1" customWidth="1"/>
    <col min="355" max="355" width="8.84375" bestFit="1" customWidth="1"/>
    <col min="356" max="356" width="8.53515625" bestFit="1" customWidth="1"/>
    <col min="357" max="363" width="9.53515625" bestFit="1" customWidth="1"/>
    <col min="364" max="364" width="9.84375" bestFit="1" customWidth="1"/>
    <col min="365" max="375" width="9.53515625" bestFit="1" customWidth="1"/>
    <col min="376" max="376" width="8.53515625" bestFit="1" customWidth="1"/>
    <col min="377" max="378" width="8.84375" bestFit="1" customWidth="1"/>
    <col min="379" max="381" width="8.53515625" bestFit="1" customWidth="1"/>
    <col min="382" max="395" width="9.53515625" bestFit="1" customWidth="1"/>
    <col min="396" max="396" width="9.84375" bestFit="1" customWidth="1"/>
    <col min="397" max="400" width="9.53515625" bestFit="1" customWidth="1"/>
    <col min="401" max="403" width="8.53515625" bestFit="1" customWidth="1"/>
    <col min="404" max="404" width="8.84375" bestFit="1" customWidth="1"/>
    <col min="405" max="405" width="8.53515625" bestFit="1" customWidth="1"/>
    <col min="406" max="406" width="8.84375" bestFit="1" customWidth="1"/>
    <col min="407" max="407" width="8.53515625" bestFit="1" customWidth="1"/>
    <col min="408" max="411" width="9.53515625" bestFit="1" customWidth="1"/>
    <col min="412" max="412" width="9.84375" bestFit="1" customWidth="1"/>
    <col min="413" max="427" width="9.53515625" bestFit="1" customWidth="1"/>
    <col min="428" max="429" width="8.53515625" bestFit="1" customWidth="1"/>
    <col min="430" max="430" width="8.84375" bestFit="1" customWidth="1"/>
    <col min="431" max="431" width="8.53515625" bestFit="1" customWidth="1"/>
    <col min="432" max="432" width="8.84375" bestFit="1" customWidth="1"/>
    <col min="433" max="433" width="8.53515625" bestFit="1" customWidth="1"/>
    <col min="434" max="449" width="9.53515625" bestFit="1" customWidth="1"/>
    <col min="450" max="450" width="8.84375" bestFit="1" customWidth="1"/>
    <col min="451" max="451" width="8.53515625" bestFit="1" customWidth="1"/>
    <col min="452" max="452" width="8.84375" bestFit="1" customWidth="1"/>
    <col min="453" max="453" width="8.53515625" bestFit="1" customWidth="1"/>
    <col min="454" max="454" width="8.84375" bestFit="1" customWidth="1"/>
    <col min="455" max="455" width="8.53515625" bestFit="1" customWidth="1"/>
    <col min="456" max="456" width="8.84375" bestFit="1" customWidth="1"/>
    <col min="457" max="473" width="9.53515625" bestFit="1" customWidth="1"/>
    <col min="474" max="475" width="8.84375" bestFit="1" customWidth="1"/>
    <col min="476" max="476" width="8.53515625" bestFit="1" customWidth="1"/>
    <col min="477" max="477" width="8.84375" bestFit="1" customWidth="1"/>
    <col min="478" max="479" width="8.53515625" bestFit="1" customWidth="1"/>
    <col min="480" max="480" width="8.84375" bestFit="1" customWidth="1"/>
    <col min="481" max="495" width="9.53515625" bestFit="1" customWidth="1"/>
    <col min="496" max="498" width="8.84375" bestFit="1" customWidth="1"/>
    <col min="499" max="499" width="8.53515625" bestFit="1" customWidth="1"/>
    <col min="500" max="501" width="8.84375" bestFit="1" customWidth="1"/>
    <col min="502" max="502" width="8.53515625" bestFit="1" customWidth="1"/>
    <col min="503" max="509" width="9.53515625" bestFit="1" customWidth="1"/>
    <col min="510" max="510" width="9.84375" bestFit="1" customWidth="1"/>
    <col min="511" max="527" width="9.53515625" bestFit="1" customWidth="1"/>
    <col min="528" max="546" width="10.53515625" bestFit="1" customWidth="1"/>
    <col min="547" max="552" width="9.53515625" bestFit="1" customWidth="1"/>
    <col min="553" max="553" width="9.84375" bestFit="1" customWidth="1"/>
    <col min="554" max="554" width="9.53515625" bestFit="1" customWidth="1"/>
    <col min="555" max="574" width="10.53515625" bestFit="1" customWidth="1"/>
    <col min="575" max="582" width="9.53515625" bestFit="1" customWidth="1"/>
    <col min="583" max="604" width="10.53515625" bestFit="1" customWidth="1"/>
    <col min="605" max="609" width="8.53515625" bestFit="1" customWidth="1"/>
    <col min="610" max="610" width="8.84375" bestFit="1" customWidth="1"/>
    <col min="611" max="611" width="8.53515625" bestFit="1" customWidth="1"/>
    <col min="612" max="625" width="9.53515625" bestFit="1" customWidth="1"/>
    <col min="626" max="626" width="8.53515625" bestFit="1" customWidth="1"/>
    <col min="627" max="627" width="8.84375" bestFit="1" customWidth="1"/>
    <col min="628" max="629" width="8.53515625" bestFit="1" customWidth="1"/>
    <col min="630" max="630" width="8.84375" bestFit="1" customWidth="1"/>
    <col min="631" max="632" width="8.53515625" bestFit="1" customWidth="1"/>
    <col min="633" max="633" width="8.84375" bestFit="1" customWidth="1"/>
    <col min="634" max="634" width="8.53515625" bestFit="1" customWidth="1"/>
    <col min="635" max="649" width="9.53515625" bestFit="1" customWidth="1"/>
    <col min="650" max="651" width="8.84375" bestFit="1" customWidth="1"/>
    <col min="652" max="655" width="8.53515625" bestFit="1" customWidth="1"/>
    <col min="656" max="656" width="8.84375" bestFit="1" customWidth="1"/>
    <col min="657" max="657" width="8.53515625" bestFit="1" customWidth="1"/>
    <col min="658" max="677" width="9.53515625" bestFit="1" customWidth="1"/>
    <col min="678" max="678" width="8.84375" bestFit="1" customWidth="1"/>
    <col min="679" max="681" width="8.53515625" bestFit="1" customWidth="1"/>
    <col min="682" max="682" width="8.84375" bestFit="1" customWidth="1"/>
    <col min="683" max="683" width="8.53515625" bestFit="1" customWidth="1"/>
    <col min="684" max="686" width="8.84375" bestFit="1" customWidth="1"/>
    <col min="687" max="703" width="9.53515625" bestFit="1" customWidth="1"/>
    <col min="704" max="704" width="8.53515625" bestFit="1" customWidth="1"/>
    <col min="705" max="707" width="8.84375" bestFit="1" customWidth="1"/>
    <col min="708" max="708" width="8.53515625" bestFit="1" customWidth="1"/>
    <col min="709" max="711" width="8.84375" bestFit="1" customWidth="1"/>
    <col min="712" max="723" width="9.53515625" bestFit="1" customWidth="1"/>
    <col min="724" max="724" width="9.84375" bestFit="1" customWidth="1"/>
    <col min="725" max="732" width="9.53515625" bestFit="1" customWidth="1"/>
    <col min="733" max="734" width="8.53515625" bestFit="1" customWidth="1"/>
    <col min="735" max="735" width="8.84375" bestFit="1" customWidth="1"/>
    <col min="736" max="736" width="8.53515625" bestFit="1" customWidth="1"/>
    <col min="737" max="737" width="8.84375" bestFit="1" customWidth="1"/>
    <col min="738" max="738" width="8.53515625" bestFit="1" customWidth="1"/>
    <col min="739" max="739" width="8.84375" bestFit="1" customWidth="1"/>
    <col min="740" max="759" width="9.53515625" bestFit="1" customWidth="1"/>
    <col min="760" max="760" width="8.84375" bestFit="1" customWidth="1"/>
    <col min="761" max="762" width="8.53515625" bestFit="1" customWidth="1"/>
    <col min="763" max="765" width="8.84375" bestFit="1" customWidth="1"/>
    <col min="766" max="766" width="8.53515625" bestFit="1" customWidth="1"/>
    <col min="767" max="784" width="9.53515625" bestFit="1" customWidth="1"/>
    <col min="785" max="785" width="8.84375" bestFit="1" customWidth="1"/>
    <col min="786" max="791" width="8.53515625" bestFit="1" customWidth="1"/>
    <col min="792" max="792" width="8.84375" bestFit="1" customWidth="1"/>
    <col min="793" max="793" width="8.53515625" bestFit="1" customWidth="1"/>
    <col min="794" max="794" width="9.53515625" bestFit="1" customWidth="1"/>
    <col min="795" max="795" width="9.84375" bestFit="1" customWidth="1"/>
    <col min="796" max="812" width="9.53515625" bestFit="1" customWidth="1"/>
    <col min="813" max="818" width="8.84375" bestFit="1" customWidth="1"/>
    <col min="819" max="819" width="9.84375" bestFit="1" customWidth="1"/>
    <col min="820" max="820" width="8.53515625" bestFit="1" customWidth="1"/>
    <col min="821" max="835" width="9.53515625" bestFit="1" customWidth="1"/>
    <col min="836" max="837" width="9.84375" bestFit="1" customWidth="1"/>
    <col min="838" max="841" width="9.53515625" bestFit="1" customWidth="1"/>
    <col min="842" max="842" width="9.84375" bestFit="1" customWidth="1"/>
    <col min="843" max="848" width="9.53515625" bestFit="1" customWidth="1"/>
    <col min="849" max="867" width="10.53515625" bestFit="1" customWidth="1"/>
    <col min="868" max="870" width="9.53515625" bestFit="1" customWidth="1"/>
    <col min="871" max="871" width="9.84375" bestFit="1" customWidth="1"/>
    <col min="872" max="875" width="9.53515625" bestFit="1" customWidth="1"/>
    <col min="876" max="896" width="10.53515625" bestFit="1" customWidth="1"/>
    <col min="897" max="904" width="9.53515625" bestFit="1" customWidth="1"/>
    <col min="905" max="924" width="10.53515625" bestFit="1" customWidth="1"/>
    <col min="925" max="927" width="8.84375" bestFit="1" customWidth="1"/>
    <col min="928" max="928" width="8.53515625" bestFit="1" customWidth="1"/>
    <col min="929" max="929" width="8.84375" bestFit="1" customWidth="1"/>
    <col min="930" max="931" width="8.53515625" bestFit="1" customWidth="1"/>
    <col min="932" max="947" width="9.53515625" bestFit="1" customWidth="1"/>
    <col min="948" max="950" width="8.53515625" bestFit="1" customWidth="1"/>
    <col min="951" max="951" width="8.84375" bestFit="1" customWidth="1"/>
    <col min="952" max="953" width="8.53515625" bestFit="1" customWidth="1"/>
    <col min="954" max="957" width="9.53515625" bestFit="1" customWidth="1"/>
    <col min="958" max="958" width="9.84375" bestFit="1" customWidth="1"/>
    <col min="959" max="967" width="9.53515625" bestFit="1" customWidth="1"/>
    <col min="968" max="969" width="8.84375" bestFit="1" customWidth="1"/>
    <col min="970" max="975" width="8.53515625" bestFit="1" customWidth="1"/>
    <col min="976" max="986" width="9.53515625" bestFit="1" customWidth="1"/>
    <col min="987" max="987" width="9.84375" bestFit="1" customWidth="1"/>
    <col min="988" max="994" width="9.53515625" bestFit="1" customWidth="1"/>
    <col min="995" max="995" width="9.84375" bestFit="1" customWidth="1"/>
    <col min="996" max="996" width="8.84375" bestFit="1" customWidth="1"/>
    <col min="997" max="1000" width="8.53515625" bestFit="1" customWidth="1"/>
    <col min="1001" max="1001" width="9.84375" bestFit="1" customWidth="1"/>
    <col min="1002" max="1003" width="8.53515625" bestFit="1" customWidth="1"/>
    <col min="1004" max="1022" width="9.53515625" bestFit="1" customWidth="1"/>
    <col min="1023" max="1024" width="8.53515625" bestFit="1" customWidth="1"/>
    <col min="1025" max="1026" width="8.84375" bestFit="1" customWidth="1"/>
    <col min="1027" max="1027" width="8.53515625" bestFit="1" customWidth="1"/>
    <col min="1028" max="1028" width="9.84375" bestFit="1" customWidth="1"/>
    <col min="1029" max="1031" width="8.84375" bestFit="1" customWidth="1"/>
    <col min="1032" max="1049" width="9.53515625" bestFit="1" customWidth="1"/>
    <col min="1050" max="1050" width="8.84375" bestFit="1" customWidth="1"/>
    <col min="1051" max="1051" width="8.53515625" bestFit="1" customWidth="1"/>
    <col min="1052" max="1052" width="8.84375" bestFit="1" customWidth="1"/>
    <col min="1053" max="1055" width="8.53515625" bestFit="1" customWidth="1"/>
    <col min="1056" max="1056" width="8.84375" bestFit="1" customWidth="1"/>
    <col min="1057" max="1057" width="8.53515625" bestFit="1" customWidth="1"/>
    <col min="1058" max="1064" width="9.53515625" bestFit="1" customWidth="1"/>
    <col min="1065" max="1065" width="9.84375" bestFit="1" customWidth="1"/>
    <col min="1066" max="1073" width="9.53515625" bestFit="1" customWidth="1"/>
    <col min="1074" max="1074" width="9.84375" bestFit="1" customWidth="1"/>
    <col min="1075" max="1075" width="9.53515625" bestFit="1" customWidth="1"/>
    <col min="1076" max="1077" width="8.53515625" bestFit="1" customWidth="1"/>
    <col min="1078" max="1078" width="8.84375" bestFit="1" customWidth="1"/>
    <col min="1079" max="1081" width="8.53515625" bestFit="1" customWidth="1"/>
    <col min="1082" max="1083" width="8.84375" bestFit="1" customWidth="1"/>
    <col min="1084" max="1104" width="9.53515625" bestFit="1" customWidth="1"/>
    <col min="1105" max="1105" width="8.84375" bestFit="1" customWidth="1"/>
    <col min="1106" max="1108" width="8.53515625" bestFit="1" customWidth="1"/>
    <col min="1109" max="1110" width="8.84375" bestFit="1" customWidth="1"/>
    <col min="1111" max="1131" width="9.53515625" bestFit="1" customWidth="1"/>
    <col min="1132" max="1132" width="8.53515625" bestFit="1" customWidth="1"/>
    <col min="1133" max="1135" width="8.84375" bestFit="1" customWidth="1"/>
    <col min="1136" max="1136" width="8.53515625" bestFit="1" customWidth="1"/>
    <col min="1137" max="1139" width="8.84375" bestFit="1" customWidth="1"/>
    <col min="1140" max="1168" width="9.53515625" bestFit="1" customWidth="1"/>
    <col min="1169" max="1187" width="10.53515625" bestFit="1" customWidth="1"/>
    <col min="1188" max="1190" width="9.53515625" bestFit="1" customWidth="1"/>
    <col min="1191" max="1191" width="9.84375" bestFit="1" customWidth="1"/>
    <col min="1192" max="1196" width="9.53515625" bestFit="1" customWidth="1"/>
    <col min="1197" max="1203" width="10.53515625" bestFit="1" customWidth="1"/>
    <col min="1204" max="1204" width="10.84375" bestFit="1" customWidth="1"/>
    <col min="1205" max="1217" width="10.53515625" bestFit="1" customWidth="1"/>
    <col min="1218" max="1226" width="9.53515625" bestFit="1" customWidth="1"/>
    <col min="1227" max="1246" width="10.53515625" bestFit="1" customWidth="1"/>
    <col min="1247" max="1247" width="11.84375" bestFit="1" customWidth="1"/>
  </cols>
  <sheetData>
    <row r="3" spans="1:11" x14ac:dyDescent="0.4">
      <c r="A3" s="13" t="s">
        <v>10963</v>
      </c>
      <c r="B3" t="s">
        <v>10966</v>
      </c>
      <c r="C3" t="s">
        <v>10967</v>
      </c>
    </row>
    <row r="4" spans="1:11" x14ac:dyDescent="0.4">
      <c r="A4" s="14" t="s">
        <v>10964</v>
      </c>
      <c r="B4" s="19">
        <v>40516.720000000008</v>
      </c>
      <c r="C4" s="16">
        <v>5869.5771000000032</v>
      </c>
      <c r="E4" t="s">
        <v>10968</v>
      </c>
      <c r="F4" t="s">
        <v>10969</v>
      </c>
    </row>
    <row r="5" spans="1:11" x14ac:dyDescent="0.4">
      <c r="A5" s="14" t="s">
        <v>10965</v>
      </c>
      <c r="B5" s="19">
        <v>75018.938999999969</v>
      </c>
      <c r="C5" s="16">
        <v>14994.617299999998</v>
      </c>
    </row>
    <row r="6" spans="1:11" x14ac:dyDescent="0.4">
      <c r="E6" s="17">
        <f>GETPIVOTDATA("Sum of Sales",$A$3,"Years (Order Date)",2017)/GETPIVOTDATA("Sum of Sales",$A$3,"Years (Order Date)",2016) - 1</f>
        <v>0.8515550863939616</v>
      </c>
      <c r="F6" s="17">
        <f>GETPIVOTDATA("Sum of Profit",$A$3,"Years (Order Date)",2017)/GETPIVOTDATA("Sum of Profit",$A$3,"Years (Order Date)",2016) -1</f>
        <v>1.5546333312497063</v>
      </c>
    </row>
    <row r="9" spans="1:11" x14ac:dyDescent="0.4">
      <c r="A9" s="14" t="s">
        <v>10974</v>
      </c>
    </row>
    <row r="10" spans="1:11" x14ac:dyDescent="0.4">
      <c r="E10" s="13" t="s">
        <v>10966</v>
      </c>
      <c r="F10" s="13" t="s">
        <v>10970</v>
      </c>
      <c r="I10" s="13" t="s">
        <v>10966</v>
      </c>
      <c r="J10" s="13" t="s">
        <v>10970</v>
      </c>
    </row>
    <row r="11" spans="1:11" x14ac:dyDescent="0.4">
      <c r="E11" s="13" t="s">
        <v>10963</v>
      </c>
      <c r="F11" t="s">
        <v>10964</v>
      </c>
      <c r="G11" t="s">
        <v>10965</v>
      </c>
      <c r="J11" t="s">
        <v>10964</v>
      </c>
      <c r="K11" t="s">
        <v>10965</v>
      </c>
    </row>
    <row r="12" spans="1:11" x14ac:dyDescent="0.4">
      <c r="E12" s="14" t="s">
        <v>265</v>
      </c>
      <c r="F12">
        <v>13725.88</v>
      </c>
      <c r="G12">
        <v>41467.337999999996</v>
      </c>
    </row>
    <row r="13" spans="1:11" x14ac:dyDescent="0.4">
      <c r="E13" s="14" t="s">
        <v>41</v>
      </c>
      <c r="F13">
        <v>23554.874000000003</v>
      </c>
      <c r="G13">
        <v>19732.145999999997</v>
      </c>
    </row>
    <row r="14" spans="1:11" x14ac:dyDescent="0.4">
      <c r="E14" s="14" t="s">
        <v>94</v>
      </c>
      <c r="F14">
        <v>4607.1200000000008</v>
      </c>
      <c r="G14">
        <v>27221.642000000003</v>
      </c>
      <c r="I14" s="13" t="s">
        <v>10963</v>
      </c>
    </row>
    <row r="15" spans="1:11" x14ac:dyDescent="0.4">
      <c r="E15" s="14" t="s">
        <v>145</v>
      </c>
      <c r="F15">
        <v>17926.424999999996</v>
      </c>
      <c r="G15">
        <v>13399.863000000005</v>
      </c>
      <c r="I15" s="14" t="s">
        <v>71</v>
      </c>
      <c r="J15">
        <v>78962.030000000028</v>
      </c>
      <c r="K15">
        <v>105340.51599999999</v>
      </c>
    </row>
    <row r="16" spans="1:11" x14ac:dyDescent="0.4">
      <c r="E16" s="14" t="s">
        <v>126</v>
      </c>
      <c r="F16">
        <v>7033.0340000000006</v>
      </c>
      <c r="G16">
        <v>13866.374</v>
      </c>
      <c r="I16" s="14" t="s">
        <v>1218</v>
      </c>
      <c r="J16">
        <v>49599.41</v>
      </c>
      <c r="K16">
        <v>62899.387999999984</v>
      </c>
    </row>
    <row r="17" spans="1:11" x14ac:dyDescent="0.4">
      <c r="A17" s="13" t="s">
        <v>10966</v>
      </c>
      <c r="B17" s="13" t="s">
        <v>10970</v>
      </c>
      <c r="E17" s="14" t="s">
        <v>4276</v>
      </c>
      <c r="F17">
        <v>17499.95</v>
      </c>
      <c r="G17">
        <v>509.13000000000005</v>
      </c>
      <c r="I17" s="14" t="s">
        <v>160</v>
      </c>
      <c r="J17">
        <v>41895.854000000021</v>
      </c>
      <c r="K17">
        <v>59946.232000000004</v>
      </c>
    </row>
    <row r="18" spans="1:11" x14ac:dyDescent="0.4">
      <c r="B18" t="s">
        <v>10964</v>
      </c>
      <c r="C18" t="s">
        <v>10965</v>
      </c>
      <c r="E18" s="14" t="s">
        <v>606</v>
      </c>
      <c r="F18">
        <v>1519.3389999999999</v>
      </c>
      <c r="G18">
        <v>11299.367999999999</v>
      </c>
      <c r="I18" s="14" t="s">
        <v>683</v>
      </c>
      <c r="J18">
        <v>55906.885999999991</v>
      </c>
      <c r="K18">
        <v>43544.674999999996</v>
      </c>
    </row>
    <row r="19" spans="1:11" x14ac:dyDescent="0.4">
      <c r="E19" s="14" t="s">
        <v>949</v>
      </c>
      <c r="F19">
        <v>10851.449999999999</v>
      </c>
      <c r="G19">
        <v>1266.7660000000001</v>
      </c>
    </row>
    <row r="20" spans="1:11" x14ac:dyDescent="0.4">
      <c r="E20" s="14" t="s">
        <v>496</v>
      </c>
      <c r="F20">
        <v>3173.357</v>
      </c>
      <c r="G20">
        <v>8702.9619999999995</v>
      </c>
    </row>
    <row r="21" spans="1:11" x14ac:dyDescent="0.4">
      <c r="A21" s="13" t="s">
        <v>10963</v>
      </c>
      <c r="E21" s="14" t="s">
        <v>302</v>
      </c>
      <c r="F21">
        <v>6332.9750000000004</v>
      </c>
      <c r="G21">
        <v>4717.3459999999995</v>
      </c>
    </row>
    <row r="22" spans="1:11" x14ac:dyDescent="0.4">
      <c r="A22" s="14" t="s">
        <v>160</v>
      </c>
      <c r="B22">
        <v>41895.853999999999</v>
      </c>
      <c r="C22">
        <v>59946.232000000011</v>
      </c>
    </row>
    <row r="23" spans="1:11" x14ac:dyDescent="0.4">
      <c r="A23" s="14" t="s">
        <v>77</v>
      </c>
      <c r="B23">
        <v>26050.314999999999</v>
      </c>
      <c r="C23">
        <v>42926.932000000001</v>
      </c>
    </row>
    <row r="24" spans="1:11" x14ac:dyDescent="0.4">
      <c r="A24" s="14" t="s">
        <v>67</v>
      </c>
      <c r="B24">
        <v>5960.9079999999994</v>
      </c>
      <c r="C24">
        <v>8863.0679999999993</v>
      </c>
    </row>
    <row r="25" spans="1:11" x14ac:dyDescent="0.4">
      <c r="A25" s="14" t="s">
        <v>74</v>
      </c>
      <c r="B25">
        <v>49683.325000000004</v>
      </c>
      <c r="C25">
        <v>72788.044999999984</v>
      </c>
    </row>
    <row r="26" spans="1:11" x14ac:dyDescent="0.4">
      <c r="A26" s="14" t="s">
        <v>32</v>
      </c>
      <c r="B26">
        <v>26275.466499999999</v>
      </c>
      <c r="C26">
        <v>30024.279699999985</v>
      </c>
    </row>
    <row r="27" spans="1:11" x14ac:dyDescent="0.4">
      <c r="A27" s="14" t="s">
        <v>35</v>
      </c>
      <c r="B27">
        <v>83918.64499999996</v>
      </c>
      <c r="C27">
        <v>95554.352999999988</v>
      </c>
    </row>
    <row r="28" spans="1:11" x14ac:dyDescent="0.4">
      <c r="A28" s="14" t="s">
        <v>1218</v>
      </c>
      <c r="B28">
        <v>49599.41</v>
      </c>
      <c r="C28">
        <v>62899.387999999984</v>
      </c>
    </row>
    <row r="29" spans="1:11" x14ac:dyDescent="0.4">
      <c r="A29" s="14" t="s">
        <v>172</v>
      </c>
      <c r="B29">
        <v>4729.8900000000012</v>
      </c>
      <c r="C29">
        <v>3378.5740000000005</v>
      </c>
    </row>
    <row r="30" spans="1:11" x14ac:dyDescent="0.4">
      <c r="A30" s="14" t="s">
        <v>268</v>
      </c>
      <c r="B30">
        <v>960.13400000000001</v>
      </c>
      <c r="C30">
        <v>857.59399999999982</v>
      </c>
    </row>
    <row r="31" spans="1:11" x14ac:dyDescent="0.4">
      <c r="A31" s="14" t="s">
        <v>64</v>
      </c>
      <c r="B31">
        <v>27874.12399999996</v>
      </c>
      <c r="C31">
        <v>28915.093999999986</v>
      </c>
    </row>
    <row r="32" spans="1:11" x14ac:dyDescent="0.4">
      <c r="A32" s="14" t="s">
        <v>46</v>
      </c>
      <c r="B32">
        <v>2827.2400000000002</v>
      </c>
      <c r="C32">
        <v>3861.2159999999994</v>
      </c>
    </row>
    <row r="33" spans="1:7" x14ac:dyDescent="0.4">
      <c r="A33" s="14" t="s">
        <v>683</v>
      </c>
      <c r="B33">
        <v>55906.886000000013</v>
      </c>
      <c r="C33">
        <v>43544.675000000003</v>
      </c>
    </row>
    <row r="34" spans="1:7" x14ac:dyDescent="0.4">
      <c r="A34" s="14" t="s">
        <v>89</v>
      </c>
      <c r="B34">
        <v>20661.893999999971</v>
      </c>
      <c r="C34">
        <v>27694.717999999986</v>
      </c>
    </row>
    <row r="35" spans="1:7" x14ac:dyDescent="0.4">
      <c r="A35" s="14" t="s">
        <v>71</v>
      </c>
      <c r="B35">
        <v>78962.029999999984</v>
      </c>
      <c r="C35">
        <v>105340.51600000002</v>
      </c>
    </row>
    <row r="36" spans="1:7" x14ac:dyDescent="0.4">
      <c r="A36" s="14" t="s">
        <v>58</v>
      </c>
      <c r="B36">
        <v>58788.700000000004</v>
      </c>
      <c r="C36">
        <v>69677.617999999973</v>
      </c>
    </row>
    <row r="37" spans="1:7" x14ac:dyDescent="0.4">
      <c r="A37" s="14" t="s">
        <v>578</v>
      </c>
      <c r="B37">
        <v>14277.576000000005</v>
      </c>
      <c r="C37">
        <v>16049.41</v>
      </c>
    </row>
    <row r="38" spans="1:7" x14ac:dyDescent="0.4">
      <c r="A38" s="14" t="s">
        <v>55</v>
      </c>
      <c r="B38">
        <v>60833.200499999992</v>
      </c>
      <c r="C38">
        <v>60893.54250000004</v>
      </c>
    </row>
    <row r="44" spans="1:7" x14ac:dyDescent="0.4">
      <c r="A44" s="14" t="s">
        <v>10974</v>
      </c>
    </row>
    <row r="45" spans="1:7" x14ac:dyDescent="0.4">
      <c r="A45" s="13" t="s">
        <v>10966</v>
      </c>
      <c r="B45" s="13" t="s">
        <v>10970</v>
      </c>
      <c r="E45" s="13" t="s">
        <v>10966</v>
      </c>
      <c r="F45" s="13" t="s">
        <v>10970</v>
      </c>
    </row>
    <row r="46" spans="1:7" x14ac:dyDescent="0.4">
      <c r="A46" s="13" t="s">
        <v>10963</v>
      </c>
      <c r="B46" t="s">
        <v>10964</v>
      </c>
      <c r="C46" t="s">
        <v>10965</v>
      </c>
      <c r="E46" s="13" t="s">
        <v>10963</v>
      </c>
      <c r="F46" t="s">
        <v>10964</v>
      </c>
      <c r="G46" t="s">
        <v>10965</v>
      </c>
    </row>
    <row r="47" spans="1:7" x14ac:dyDescent="0.4">
      <c r="A47" s="14" t="s">
        <v>71</v>
      </c>
      <c r="B47">
        <v>22678.616000000002</v>
      </c>
      <c r="C47">
        <v>27113.101999999999</v>
      </c>
      <c r="E47" s="14" t="s">
        <v>265</v>
      </c>
      <c r="F47">
        <v>9541.123999999998</v>
      </c>
      <c r="G47">
        <v>27751.081000000002</v>
      </c>
    </row>
    <row r="48" spans="1:7" x14ac:dyDescent="0.4">
      <c r="A48" s="14" t="s">
        <v>58</v>
      </c>
      <c r="B48">
        <v>13123.953999999998</v>
      </c>
      <c r="C48">
        <v>17112.079999999994</v>
      </c>
      <c r="E48" s="14" t="s">
        <v>41</v>
      </c>
      <c r="F48">
        <v>11948.950999999999</v>
      </c>
      <c r="G48">
        <v>15548.799000000003</v>
      </c>
    </row>
    <row r="49" spans="1:9" x14ac:dyDescent="0.4">
      <c r="A49" s="14" t="s">
        <v>1218</v>
      </c>
      <c r="B49">
        <v>6899.86</v>
      </c>
      <c r="C49">
        <v>23079.77</v>
      </c>
      <c r="E49" s="14" t="s">
        <v>94</v>
      </c>
      <c r="F49">
        <v>893.00400000000002</v>
      </c>
      <c r="G49">
        <v>13504.155999999999</v>
      </c>
    </row>
    <row r="50" spans="1:9" x14ac:dyDescent="0.4">
      <c r="A50" s="14" t="s">
        <v>35</v>
      </c>
      <c r="B50">
        <v>9314.973</v>
      </c>
      <c r="C50">
        <v>16568.930999999997</v>
      </c>
      <c r="E50" s="14" t="s">
        <v>145</v>
      </c>
      <c r="F50">
        <v>7049.5649999999996</v>
      </c>
      <c r="G50">
        <v>5933.5969999999998</v>
      </c>
    </row>
    <row r="51" spans="1:9" x14ac:dyDescent="0.4">
      <c r="A51" s="14" t="s">
        <v>74</v>
      </c>
      <c r="B51">
        <v>14251.798000000001</v>
      </c>
      <c r="C51">
        <v>9993.9750000000004</v>
      </c>
      <c r="E51" s="14" t="s">
        <v>3585</v>
      </c>
      <c r="F51">
        <v>10876.300000000001</v>
      </c>
    </row>
    <row r="52" spans="1:9" x14ac:dyDescent="0.4">
      <c r="A52" s="14" t="s">
        <v>55</v>
      </c>
      <c r="B52">
        <v>5812.219000000001</v>
      </c>
      <c r="C52">
        <v>17450.886499999997</v>
      </c>
      <c r="E52" s="14" t="s">
        <v>302</v>
      </c>
      <c r="F52">
        <v>3283.2909999999997</v>
      </c>
      <c r="G52">
        <v>6813.9569999999994</v>
      </c>
    </row>
    <row r="53" spans="1:9" x14ac:dyDescent="0.4">
      <c r="A53" s="14" t="s">
        <v>160</v>
      </c>
      <c r="B53">
        <v>5765.92</v>
      </c>
      <c r="C53">
        <v>12878.398000000001</v>
      </c>
      <c r="E53" s="14" t="s">
        <v>327</v>
      </c>
      <c r="F53">
        <v>2145.4</v>
      </c>
      <c r="G53">
        <v>5405.5729999999994</v>
      </c>
    </row>
    <row r="54" spans="1:9" x14ac:dyDescent="0.4">
      <c r="A54" s="14" t="s">
        <v>683</v>
      </c>
      <c r="B54">
        <v>5172.3239999999996</v>
      </c>
      <c r="C54">
        <v>11947.669</v>
      </c>
      <c r="E54" s="14" t="s">
        <v>126</v>
      </c>
      <c r="F54">
        <v>1211.9580000000001</v>
      </c>
      <c r="G54">
        <v>4126.4220000000005</v>
      </c>
    </row>
    <row r="55" spans="1:9" x14ac:dyDescent="0.4">
      <c r="A55" s="14" t="s">
        <v>89</v>
      </c>
      <c r="B55">
        <v>6180.4999999999982</v>
      </c>
      <c r="C55">
        <v>7025.7059999999965</v>
      </c>
      <c r="E55" s="14" t="s">
        <v>1468</v>
      </c>
      <c r="G55">
        <v>5094.46</v>
      </c>
    </row>
    <row r="56" spans="1:9" x14ac:dyDescent="0.4">
      <c r="A56" s="14" t="s">
        <v>64</v>
      </c>
      <c r="B56">
        <v>4313.9319999999998</v>
      </c>
      <c r="C56">
        <v>7285.6260000000002</v>
      </c>
      <c r="E56" s="14" t="s">
        <v>496</v>
      </c>
      <c r="F56">
        <v>3123.5650000000001</v>
      </c>
      <c r="G56">
        <v>1938.1720000000003</v>
      </c>
    </row>
    <row r="60" spans="1:9" x14ac:dyDescent="0.4">
      <c r="A60" s="13" t="s">
        <v>10982</v>
      </c>
      <c r="B60" s="13" t="s">
        <v>10983</v>
      </c>
      <c r="C60" t="s">
        <v>10966</v>
      </c>
      <c r="D60" t="s">
        <v>10981</v>
      </c>
      <c r="H60" t="s">
        <v>17</v>
      </c>
      <c r="I60" t="s">
        <v>10984</v>
      </c>
    </row>
    <row r="61" spans="1:9" x14ac:dyDescent="0.4">
      <c r="A61" t="s">
        <v>10979</v>
      </c>
      <c r="B61" t="s">
        <v>10975</v>
      </c>
      <c r="C61" s="29">
        <v>74447.796000000104</v>
      </c>
      <c r="D61" s="29">
        <v>1028</v>
      </c>
      <c r="F61" t="str">
        <f>A61:A76</f>
        <v>2014</v>
      </c>
      <c r="G61" t="str">
        <f t="shared" ref="G61:H76" si="0">B61:B76</f>
        <v>Qtr1</v>
      </c>
      <c r="H61" s="18">
        <f t="shared" si="0"/>
        <v>74447.796000000104</v>
      </c>
      <c r="I61" s="18">
        <f>H61/D61</f>
        <v>72.420035019455355</v>
      </c>
    </row>
    <row r="62" spans="1:9" x14ac:dyDescent="0.4">
      <c r="B62" t="s">
        <v>10976</v>
      </c>
      <c r="C62" s="29">
        <v>86538.759600000005</v>
      </c>
      <c r="D62" s="29">
        <v>1523</v>
      </c>
      <c r="G62" t="str">
        <f t="shared" si="0"/>
        <v>Qtr2</v>
      </c>
      <c r="H62" s="18">
        <f t="shared" si="0"/>
        <v>86538.759600000005</v>
      </c>
      <c r="I62" s="18">
        <f t="shared" ref="I62:I76" si="1">H62/D62</f>
        <v>56.821247275114906</v>
      </c>
    </row>
    <row r="63" spans="1:9" x14ac:dyDescent="0.4">
      <c r="B63" t="s">
        <v>10977</v>
      </c>
      <c r="C63" s="29">
        <v>143633.21229999998</v>
      </c>
      <c r="D63" s="29">
        <v>2159</v>
      </c>
      <c r="G63" t="str">
        <f t="shared" si="0"/>
        <v>Qtr3</v>
      </c>
      <c r="H63" s="18">
        <f t="shared" si="0"/>
        <v>143633.21229999998</v>
      </c>
      <c r="I63" s="18">
        <f t="shared" si="1"/>
        <v>66.527657387679469</v>
      </c>
    </row>
    <row r="64" spans="1:9" x14ac:dyDescent="0.4">
      <c r="B64" t="s">
        <v>10978</v>
      </c>
      <c r="C64" s="29">
        <v>179627.73020000022</v>
      </c>
      <c r="D64" s="29">
        <v>2871</v>
      </c>
      <c r="G64" t="str">
        <f t="shared" si="0"/>
        <v>Qtr4</v>
      </c>
      <c r="H64" s="18">
        <f t="shared" si="0"/>
        <v>179627.73020000022</v>
      </c>
      <c r="I64" s="18">
        <f t="shared" si="1"/>
        <v>62.566259212817911</v>
      </c>
    </row>
    <row r="65" spans="1:9" x14ac:dyDescent="0.4">
      <c r="A65" t="s">
        <v>10980</v>
      </c>
      <c r="B65" t="s">
        <v>10975</v>
      </c>
      <c r="C65" s="29">
        <v>68851.738599999939</v>
      </c>
      <c r="D65" s="29">
        <v>990</v>
      </c>
      <c r="F65" t="str">
        <f t="shared" ref="F65:F73" si="2">A65:A80</f>
        <v>2015</v>
      </c>
      <c r="G65" t="str">
        <f t="shared" si="0"/>
        <v>Qtr1</v>
      </c>
      <c r="H65" s="18">
        <f t="shared" si="0"/>
        <v>68851.738599999939</v>
      </c>
      <c r="I65" s="18">
        <f t="shared" si="1"/>
        <v>69.547210707070647</v>
      </c>
    </row>
    <row r="66" spans="1:9" x14ac:dyDescent="0.4">
      <c r="B66" t="s">
        <v>10976</v>
      </c>
      <c r="C66" s="29">
        <v>89124.186999999874</v>
      </c>
      <c r="D66" s="29">
        <v>1604</v>
      </c>
      <c r="G66" t="str">
        <f t="shared" si="0"/>
        <v>Qtr2</v>
      </c>
      <c r="H66" s="18">
        <f t="shared" si="0"/>
        <v>89124.186999999874</v>
      </c>
      <c r="I66" s="18">
        <f t="shared" si="1"/>
        <v>55.563707605984959</v>
      </c>
    </row>
    <row r="67" spans="1:9" x14ac:dyDescent="0.4">
      <c r="B67" t="s">
        <v>10977</v>
      </c>
      <c r="C67" s="29">
        <v>130259.57519999996</v>
      </c>
      <c r="D67" s="29">
        <v>2241</v>
      </c>
      <c r="G67" t="str">
        <f t="shared" si="0"/>
        <v>Qtr3</v>
      </c>
      <c r="H67" s="18">
        <f t="shared" si="0"/>
        <v>130259.57519999996</v>
      </c>
      <c r="I67" s="18">
        <f t="shared" si="1"/>
        <v>58.125647121820599</v>
      </c>
    </row>
    <row r="68" spans="1:9" x14ac:dyDescent="0.4">
      <c r="B68" t="s">
        <v>10978</v>
      </c>
      <c r="C68" s="29">
        <v>182297.00819999998</v>
      </c>
      <c r="D68" s="29">
        <v>3144</v>
      </c>
      <c r="G68" t="str">
        <f t="shared" si="0"/>
        <v>Qtr4</v>
      </c>
      <c r="H68" s="18">
        <f t="shared" si="0"/>
        <v>182297.00819999998</v>
      </c>
      <c r="I68" s="18">
        <f t="shared" si="1"/>
        <v>57.982508969465641</v>
      </c>
    </row>
    <row r="69" spans="1:9" x14ac:dyDescent="0.4">
      <c r="A69" t="s">
        <v>10964</v>
      </c>
      <c r="B69" t="s">
        <v>10975</v>
      </c>
      <c r="C69" s="29">
        <v>93237.180999999953</v>
      </c>
      <c r="D69" s="29">
        <v>1243</v>
      </c>
      <c r="F69" t="str">
        <f t="shared" si="2"/>
        <v>2016</v>
      </c>
      <c r="G69" t="str">
        <f t="shared" si="0"/>
        <v>Qtr1</v>
      </c>
      <c r="H69" s="18">
        <f t="shared" si="0"/>
        <v>93237.180999999953</v>
      </c>
      <c r="I69" s="18">
        <f t="shared" si="1"/>
        <v>75.009799678197865</v>
      </c>
    </row>
    <row r="70" spans="1:9" x14ac:dyDescent="0.4">
      <c r="B70" t="s">
        <v>10976</v>
      </c>
      <c r="C70" s="29">
        <v>136082.30100000001</v>
      </c>
      <c r="D70" s="29">
        <v>2240</v>
      </c>
      <c r="G70" t="str">
        <f t="shared" si="0"/>
        <v>Qtr2</v>
      </c>
      <c r="H70" s="18">
        <f t="shared" si="0"/>
        <v>136082.30100000001</v>
      </c>
      <c r="I70" s="18">
        <f t="shared" si="1"/>
        <v>60.75102723214286</v>
      </c>
    </row>
    <row r="71" spans="1:9" x14ac:dyDescent="0.4">
      <c r="B71" t="s">
        <v>10977</v>
      </c>
      <c r="C71" s="29">
        <v>143787.36219999992</v>
      </c>
      <c r="D71" s="29">
        <v>2767</v>
      </c>
      <c r="G71" t="str">
        <f t="shared" si="0"/>
        <v>Qtr3</v>
      </c>
      <c r="H71" s="18">
        <f t="shared" si="0"/>
        <v>143787.36219999992</v>
      </c>
      <c r="I71" s="18">
        <f t="shared" si="1"/>
        <v>51.965074882544243</v>
      </c>
    </row>
    <row r="72" spans="1:9" x14ac:dyDescent="0.4">
      <c r="B72" t="s">
        <v>10978</v>
      </c>
      <c r="C72" s="29">
        <v>236098.75379999995</v>
      </c>
      <c r="D72" s="29">
        <v>3587</v>
      </c>
      <c r="G72" t="str">
        <f t="shared" si="0"/>
        <v>Qtr4</v>
      </c>
      <c r="H72" s="18">
        <f t="shared" si="0"/>
        <v>236098.75379999995</v>
      </c>
      <c r="I72" s="18">
        <f t="shared" si="1"/>
        <v>65.820672930025083</v>
      </c>
    </row>
    <row r="73" spans="1:9" x14ac:dyDescent="0.4">
      <c r="A73" t="s">
        <v>10965</v>
      </c>
      <c r="B73" t="s">
        <v>10975</v>
      </c>
      <c r="C73" s="29">
        <v>123144.86019999994</v>
      </c>
      <c r="D73" s="29">
        <v>1845</v>
      </c>
      <c r="F73" t="str">
        <f t="shared" si="2"/>
        <v>2017</v>
      </c>
      <c r="G73" t="str">
        <f t="shared" si="0"/>
        <v>Qtr1</v>
      </c>
      <c r="H73" s="18">
        <f t="shared" si="0"/>
        <v>123144.86019999994</v>
      </c>
      <c r="I73" s="18">
        <f t="shared" si="1"/>
        <v>66.745181680216774</v>
      </c>
    </row>
    <row r="74" spans="1:9" x14ac:dyDescent="0.4">
      <c r="B74" t="s">
        <v>10976</v>
      </c>
      <c r="C74" s="29">
        <v>133764.37199999994</v>
      </c>
      <c r="D74" s="29">
        <v>2551</v>
      </c>
      <c r="G74" t="str">
        <f t="shared" si="0"/>
        <v>Qtr2</v>
      </c>
      <c r="H74" s="18">
        <f t="shared" si="0"/>
        <v>133764.37199999994</v>
      </c>
      <c r="I74" s="18">
        <f t="shared" si="1"/>
        <v>52.43605331242648</v>
      </c>
    </row>
    <row r="75" spans="1:9" x14ac:dyDescent="0.4">
      <c r="B75" t="s">
        <v>10977</v>
      </c>
      <c r="C75" s="29">
        <v>196251.95600000018</v>
      </c>
      <c r="D75" s="29">
        <v>3384</v>
      </c>
      <c r="G75" t="str">
        <f t="shared" si="0"/>
        <v>Qtr3</v>
      </c>
      <c r="H75" s="18">
        <f t="shared" si="0"/>
        <v>196251.95600000018</v>
      </c>
      <c r="I75" s="18">
        <f t="shared" si="1"/>
        <v>57.99407683215135</v>
      </c>
    </row>
    <row r="76" spans="1:9" x14ac:dyDescent="0.4">
      <c r="B76" t="s">
        <v>10978</v>
      </c>
      <c r="C76" s="29">
        <v>280054.06699999998</v>
      </c>
      <c r="D76" s="29">
        <v>4696</v>
      </c>
      <c r="G76" t="str">
        <f t="shared" si="0"/>
        <v>Qtr4</v>
      </c>
      <c r="H76" s="18">
        <f t="shared" si="0"/>
        <v>280054.06699999998</v>
      </c>
      <c r="I76" s="18">
        <f t="shared" si="1"/>
        <v>59.636726362862007</v>
      </c>
    </row>
    <row r="80" spans="1:9" x14ac:dyDescent="0.4">
      <c r="A80" s="13" t="s">
        <v>10</v>
      </c>
      <c r="B80" t="s">
        <v>10966</v>
      </c>
      <c r="E80" t="s">
        <v>10</v>
      </c>
      <c r="F80" t="s">
        <v>17</v>
      </c>
    </row>
    <row r="81" spans="1:8" x14ac:dyDescent="0.4">
      <c r="A81" t="s">
        <v>42</v>
      </c>
      <c r="B81" s="29">
        <v>457687.63150000101</v>
      </c>
      <c r="E81" t="e">
        <f ca="1">_xlfn.SWITCH(H81,1,S(A81:B129,2,-1,FALSE))</f>
        <v>#N/A</v>
      </c>
      <c r="F81">
        <f t="shared" ref="F81:F93" si="3">B81:B91</f>
        <v>457687.63150000101</v>
      </c>
      <c r="H81">
        <v>2</v>
      </c>
    </row>
    <row r="82" spans="1:8" x14ac:dyDescent="0.4">
      <c r="A82" t="s">
        <v>266</v>
      </c>
      <c r="B82" s="29">
        <v>310876.27099999978</v>
      </c>
      <c r="E82" t="str">
        <f t="shared" ref="E82:E93" si="4">A82:A92</f>
        <v>New York</v>
      </c>
      <c r="F82">
        <f t="shared" si="3"/>
        <v>310876.27099999978</v>
      </c>
    </row>
    <row r="83" spans="1:8" x14ac:dyDescent="0.4">
      <c r="A83" t="s">
        <v>103</v>
      </c>
      <c r="B83" s="29">
        <v>170188.04580000002</v>
      </c>
      <c r="E83" t="str">
        <f t="shared" si="4"/>
        <v>Texas</v>
      </c>
      <c r="F83">
        <f t="shared" si="3"/>
        <v>170188.04580000002</v>
      </c>
    </row>
    <row r="84" spans="1:8" x14ac:dyDescent="0.4">
      <c r="A84" t="s">
        <v>95</v>
      </c>
      <c r="B84" s="29">
        <v>138641.26999999993</v>
      </c>
      <c r="E84" t="str">
        <f t="shared" si="4"/>
        <v>Washington</v>
      </c>
      <c r="F84">
        <f t="shared" si="3"/>
        <v>138641.26999999993</v>
      </c>
    </row>
    <row r="85" spans="1:8" x14ac:dyDescent="0.4">
      <c r="A85" t="s">
        <v>146</v>
      </c>
      <c r="B85" s="29">
        <v>116511.91400000003</v>
      </c>
      <c r="E85" t="str">
        <f t="shared" si="4"/>
        <v>Pennsylvania</v>
      </c>
      <c r="F85">
        <f t="shared" si="3"/>
        <v>116511.91400000003</v>
      </c>
    </row>
    <row r="86" spans="1:8" x14ac:dyDescent="0.4">
      <c r="A86" t="s">
        <v>53</v>
      </c>
      <c r="B86" s="29">
        <v>89473.707999999999</v>
      </c>
      <c r="E86" t="str">
        <f t="shared" si="4"/>
        <v>Florida</v>
      </c>
      <c r="F86">
        <f t="shared" si="3"/>
        <v>89473.707999999999</v>
      </c>
    </row>
    <row r="87" spans="1:8" x14ac:dyDescent="0.4">
      <c r="A87" t="s">
        <v>210</v>
      </c>
      <c r="B87" s="29">
        <v>80166.100999999864</v>
      </c>
      <c r="E87" t="str">
        <f t="shared" si="4"/>
        <v>Illinois</v>
      </c>
      <c r="F87">
        <f t="shared" si="3"/>
        <v>80166.100999999864</v>
      </c>
    </row>
    <row r="88" spans="1:8" x14ac:dyDescent="0.4">
      <c r="A88" t="s">
        <v>497</v>
      </c>
      <c r="B88" s="29">
        <v>78258.135999999926</v>
      </c>
      <c r="E88" t="str">
        <f t="shared" si="4"/>
        <v>Ohio</v>
      </c>
      <c r="F88">
        <f t="shared" si="3"/>
        <v>78258.135999999926</v>
      </c>
    </row>
    <row r="89" spans="1:8" x14ac:dyDescent="0.4">
      <c r="A89" t="s">
        <v>237</v>
      </c>
      <c r="B89" s="29">
        <v>76269.614000000016</v>
      </c>
      <c r="E89" t="str">
        <f t="shared" si="4"/>
        <v>Michigan</v>
      </c>
      <c r="F89">
        <f t="shared" si="3"/>
        <v>76269.614000000016</v>
      </c>
    </row>
    <row r="90" spans="1:8" x14ac:dyDescent="0.4">
      <c r="A90" t="s">
        <v>318</v>
      </c>
      <c r="B90" s="29">
        <v>70636.719999999987</v>
      </c>
      <c r="E90" t="str">
        <f t="shared" si="4"/>
        <v>Virginia</v>
      </c>
      <c r="F90">
        <f t="shared" si="3"/>
        <v>70636.719999999987</v>
      </c>
    </row>
    <row r="91" spans="1:8" x14ac:dyDescent="0.4">
      <c r="A91" t="s">
        <v>87</v>
      </c>
      <c r="B91" s="29">
        <v>55603.163999999968</v>
      </c>
      <c r="E91" t="str">
        <f t="shared" si="4"/>
        <v>North Carolina</v>
      </c>
      <c r="F91">
        <f t="shared" si="3"/>
        <v>55603.163999999968</v>
      </c>
    </row>
    <row r="92" spans="1:8" x14ac:dyDescent="0.4">
      <c r="A92" t="s">
        <v>253</v>
      </c>
      <c r="B92" s="29">
        <v>53555.360000000001</v>
      </c>
      <c r="E92" t="str">
        <f t="shared" si="4"/>
        <v>Indiana</v>
      </c>
      <c r="F92">
        <f t="shared" si="3"/>
        <v>53555.360000000001</v>
      </c>
    </row>
    <row r="93" spans="1:8" x14ac:dyDescent="0.4">
      <c r="A93" t="s">
        <v>1274</v>
      </c>
      <c r="B93" s="29">
        <v>49095.840000000004</v>
      </c>
      <c r="E93" t="str">
        <f t="shared" si="4"/>
        <v>Georgia</v>
      </c>
      <c r="F93">
        <f t="shared" si="3"/>
        <v>49095.840000000004</v>
      </c>
    </row>
    <row r="94" spans="1:8" x14ac:dyDescent="0.4">
      <c r="A94" t="s">
        <v>28</v>
      </c>
      <c r="B94" s="29">
        <v>36591.749999999971</v>
      </c>
    </row>
    <row r="95" spans="1:8" x14ac:dyDescent="0.4">
      <c r="A95" t="s">
        <v>789</v>
      </c>
      <c r="B95" s="29">
        <v>35764.312000000013</v>
      </c>
    </row>
    <row r="96" spans="1:8" x14ac:dyDescent="0.4">
      <c r="A96" t="s">
        <v>309</v>
      </c>
      <c r="B96" s="29">
        <v>35282.000999999997</v>
      </c>
    </row>
    <row r="97" spans="1:2" x14ac:dyDescent="0.4">
      <c r="A97" t="s">
        <v>113</v>
      </c>
      <c r="B97" s="29">
        <v>32114.610000000019</v>
      </c>
    </row>
    <row r="98" spans="1:2" x14ac:dyDescent="0.4">
      <c r="A98" t="s">
        <v>456</v>
      </c>
      <c r="B98" s="29">
        <v>32108.117999999995</v>
      </c>
    </row>
    <row r="99" spans="1:2" x14ac:dyDescent="0.4">
      <c r="A99" t="s">
        <v>334</v>
      </c>
      <c r="B99" s="29">
        <v>30661.872999999981</v>
      </c>
    </row>
    <row r="100" spans="1:2" x14ac:dyDescent="0.4">
      <c r="A100" t="s">
        <v>228</v>
      </c>
      <c r="B100" s="29">
        <v>29863.149999999994</v>
      </c>
    </row>
    <row r="101" spans="1:2" x14ac:dyDescent="0.4">
      <c r="A101" t="s">
        <v>1247</v>
      </c>
      <c r="B101" s="29">
        <v>28634.433999999994</v>
      </c>
    </row>
    <row r="102" spans="1:2" x14ac:dyDescent="0.4">
      <c r="A102" t="s">
        <v>244</v>
      </c>
      <c r="B102" s="29">
        <v>27451.068999999992</v>
      </c>
    </row>
    <row r="103" spans="1:2" x14ac:dyDescent="0.4">
      <c r="A103" t="s">
        <v>2741</v>
      </c>
      <c r="B103" s="29">
        <v>23705.523000000001</v>
      </c>
    </row>
    <row r="104" spans="1:2" x14ac:dyDescent="0.4">
      <c r="A104" t="s">
        <v>1402</v>
      </c>
      <c r="B104" s="29">
        <v>22627.955999999995</v>
      </c>
    </row>
    <row r="105" spans="1:2" x14ac:dyDescent="0.4">
      <c r="A105" t="s">
        <v>596</v>
      </c>
      <c r="B105" s="29">
        <v>22205.149999999998</v>
      </c>
    </row>
    <row r="106" spans="1:2" x14ac:dyDescent="0.4">
      <c r="A106" t="s">
        <v>649</v>
      </c>
      <c r="B106" s="29">
        <v>19683.39</v>
      </c>
    </row>
    <row r="107" spans="1:2" x14ac:dyDescent="0.4">
      <c r="A107" t="s">
        <v>357</v>
      </c>
      <c r="B107" s="29">
        <v>19510.639999999992</v>
      </c>
    </row>
    <row r="108" spans="1:2" x14ac:dyDescent="0.4">
      <c r="A108" t="s">
        <v>419</v>
      </c>
      <c r="B108" s="29">
        <v>17431.149999999991</v>
      </c>
    </row>
    <row r="109" spans="1:2" x14ac:dyDescent="0.4">
      <c r="A109" t="s">
        <v>1395</v>
      </c>
      <c r="B109" s="29">
        <v>16729.101999999999</v>
      </c>
    </row>
    <row r="110" spans="1:2" x14ac:dyDescent="0.4">
      <c r="A110" t="s">
        <v>748</v>
      </c>
      <c r="B110" s="29">
        <v>13384.356999999996</v>
      </c>
    </row>
    <row r="111" spans="1:2" x14ac:dyDescent="0.4">
      <c r="A111" t="s">
        <v>1711</v>
      </c>
      <c r="B111" s="29">
        <v>11678.129999999997</v>
      </c>
    </row>
    <row r="112" spans="1:2" x14ac:dyDescent="0.4">
      <c r="A112" t="s">
        <v>120</v>
      </c>
      <c r="B112" s="29">
        <v>11220.055999999999</v>
      </c>
    </row>
    <row r="113" spans="1:2" x14ac:dyDescent="0.4">
      <c r="A113" t="s">
        <v>1491</v>
      </c>
      <c r="B113" s="29">
        <v>10771.34</v>
      </c>
    </row>
    <row r="114" spans="1:2" x14ac:dyDescent="0.4">
      <c r="A114" t="s">
        <v>737</v>
      </c>
      <c r="B114" s="29">
        <v>9217.0299999999988</v>
      </c>
    </row>
    <row r="115" spans="1:2" x14ac:dyDescent="0.4">
      <c r="A115" t="s">
        <v>5211</v>
      </c>
      <c r="B115" s="29">
        <v>8929.369999999999</v>
      </c>
    </row>
    <row r="116" spans="1:2" x14ac:dyDescent="0.4">
      <c r="A116" t="s">
        <v>382</v>
      </c>
      <c r="B116" s="29">
        <v>8481.7099999999991</v>
      </c>
    </row>
    <row r="117" spans="1:2" x14ac:dyDescent="0.4">
      <c r="A117" t="s">
        <v>137</v>
      </c>
      <c r="B117" s="29">
        <v>7464.9299999999985</v>
      </c>
    </row>
    <row r="118" spans="1:2" x14ac:dyDescent="0.4">
      <c r="A118" t="s">
        <v>2700</v>
      </c>
      <c r="B118" s="29">
        <v>7292.5239999999994</v>
      </c>
    </row>
    <row r="119" spans="1:2" x14ac:dyDescent="0.4">
      <c r="A119" t="s">
        <v>1766</v>
      </c>
      <c r="B119" s="29">
        <v>5589.3519999999971</v>
      </c>
    </row>
    <row r="120" spans="1:2" x14ac:dyDescent="0.4">
      <c r="A120" t="s">
        <v>668</v>
      </c>
      <c r="B120" s="29">
        <v>4783.521999999999</v>
      </c>
    </row>
    <row r="121" spans="1:2" x14ac:dyDescent="0.4">
      <c r="A121" t="s">
        <v>488</v>
      </c>
      <c r="B121" s="29">
        <v>4579.7599999999993</v>
      </c>
    </row>
    <row r="122" spans="1:2" x14ac:dyDescent="0.4">
      <c r="A122" t="s">
        <v>6267</v>
      </c>
      <c r="B122" s="29">
        <v>4382.4860000000017</v>
      </c>
    </row>
    <row r="123" spans="1:2" x14ac:dyDescent="0.4">
      <c r="A123" t="s">
        <v>4538</v>
      </c>
      <c r="B123" s="29">
        <v>2914.31</v>
      </c>
    </row>
    <row r="124" spans="1:2" x14ac:dyDescent="0.4">
      <c r="A124" t="s">
        <v>3040</v>
      </c>
      <c r="B124" s="29">
        <v>2865.0199999999995</v>
      </c>
    </row>
    <row r="125" spans="1:2" x14ac:dyDescent="0.4">
      <c r="A125" t="s">
        <v>8549</v>
      </c>
      <c r="B125" s="29">
        <v>1603.136</v>
      </c>
    </row>
    <row r="126" spans="1:2" x14ac:dyDescent="0.4">
      <c r="A126" t="s">
        <v>5333</v>
      </c>
      <c r="B126" s="29">
        <v>1315.5600000000002</v>
      </c>
    </row>
    <row r="127" spans="1:2" x14ac:dyDescent="0.4">
      <c r="A127" t="s">
        <v>5242</v>
      </c>
      <c r="B127" s="29">
        <v>1270.5300000000002</v>
      </c>
    </row>
    <row r="128" spans="1:2" x14ac:dyDescent="0.4">
      <c r="A128" t="s">
        <v>9733</v>
      </c>
      <c r="B128" s="29">
        <v>1209.8240000000001</v>
      </c>
    </row>
    <row r="129" spans="1:2" x14ac:dyDescent="0.4">
      <c r="A129" t="s">
        <v>7456</v>
      </c>
      <c r="B129" s="29">
        <v>919.91</v>
      </c>
    </row>
  </sheetData>
  <phoneticPr fontId="2" type="noConversion"/>
  <pageMargins left="0.7" right="0.7" top="0.75" bottom="0.75" header="0.3" footer="0.3"/>
  <pageSetup orientation="portrait" verticalDpi="0"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B2:Y43"/>
  <sheetViews>
    <sheetView workbookViewId="0">
      <selection activeCell="C8" sqref="C8"/>
    </sheetView>
  </sheetViews>
  <sheetFormatPr defaultRowHeight="14.6" x14ac:dyDescent="0.4"/>
  <sheetData>
    <row r="2" spans="2:25" x14ac:dyDescent="0.4">
      <c r="B2" s="2"/>
      <c r="C2" s="3"/>
      <c r="H2" s="10"/>
      <c r="I2" s="11"/>
      <c r="J2" s="11" t="s">
        <v>10956</v>
      </c>
      <c r="K2" s="11"/>
      <c r="L2" s="11"/>
      <c r="M2" s="11"/>
      <c r="N2" s="11"/>
      <c r="O2" s="12"/>
      <c r="R2" s="10"/>
      <c r="S2" s="11"/>
      <c r="T2" s="11" t="s">
        <v>10957</v>
      </c>
      <c r="U2" s="11"/>
      <c r="V2" s="11"/>
      <c r="W2" s="11"/>
      <c r="X2" s="11"/>
      <c r="Y2" s="12"/>
    </row>
    <row r="3" spans="2:25" x14ac:dyDescent="0.4">
      <c r="B3" s="4" t="s">
        <v>10939</v>
      </c>
      <c r="C3" s="5"/>
    </row>
    <row r="4" spans="2:25" x14ac:dyDescent="0.4">
      <c r="B4" s="6"/>
      <c r="C4" s="7"/>
    </row>
    <row r="6" spans="2:25" x14ac:dyDescent="0.4">
      <c r="C6" s="2"/>
      <c r="D6" s="8"/>
      <c r="E6" s="3"/>
      <c r="G6" s="2"/>
      <c r="H6" s="8"/>
      <c r="I6" s="3"/>
      <c r="K6" s="2"/>
      <c r="L6" s="8"/>
      <c r="M6" s="3"/>
      <c r="O6" s="2"/>
      <c r="P6" s="8"/>
      <c r="Q6" s="3"/>
      <c r="S6" s="2"/>
      <c r="T6" s="8"/>
      <c r="U6" s="3"/>
      <c r="W6" s="2"/>
      <c r="X6" s="8"/>
      <c r="Y6" s="3"/>
    </row>
    <row r="7" spans="2:25" x14ac:dyDescent="0.4">
      <c r="C7" s="4"/>
      <c r="D7" t="s">
        <v>10940</v>
      </c>
      <c r="E7" s="5"/>
      <c r="G7" s="4"/>
      <c r="H7" t="s">
        <v>10941</v>
      </c>
      <c r="I7" s="5"/>
      <c r="K7" s="4"/>
      <c r="L7" t="s">
        <v>10942</v>
      </c>
      <c r="M7" s="5"/>
      <c r="O7" s="4"/>
      <c r="P7" t="s">
        <v>10943</v>
      </c>
      <c r="Q7" s="5"/>
      <c r="S7" s="4"/>
      <c r="T7" t="s">
        <v>10944</v>
      </c>
      <c r="U7" s="5"/>
      <c r="W7" s="4"/>
      <c r="X7" t="s">
        <v>10945</v>
      </c>
      <c r="Y7" s="5"/>
    </row>
    <row r="8" spans="2:25" x14ac:dyDescent="0.4">
      <c r="C8" s="4" t="s">
        <v>10949</v>
      </c>
      <c r="E8" s="5"/>
      <c r="G8" s="4" t="s">
        <v>10950</v>
      </c>
      <c r="I8" s="5"/>
      <c r="K8" s="4"/>
      <c r="L8" t="s">
        <v>10951</v>
      </c>
      <c r="M8" s="5"/>
      <c r="O8" s="4"/>
      <c r="P8" t="s">
        <v>10952</v>
      </c>
      <c r="Q8" s="5"/>
      <c r="S8" s="4"/>
      <c r="T8" t="s">
        <v>10953</v>
      </c>
      <c r="U8" s="5"/>
      <c r="W8" s="4"/>
      <c r="X8" t="s">
        <v>10951</v>
      </c>
      <c r="Y8" s="5"/>
    </row>
    <row r="9" spans="2:25" x14ac:dyDescent="0.4">
      <c r="C9" s="6"/>
      <c r="D9" s="9"/>
      <c r="E9" s="7"/>
      <c r="G9" s="6"/>
      <c r="H9" s="9"/>
      <c r="I9" s="7"/>
      <c r="K9" s="6"/>
      <c r="L9" s="9"/>
      <c r="M9" s="7"/>
      <c r="O9" s="6"/>
      <c r="P9" s="9"/>
      <c r="Q9" s="7"/>
      <c r="S9" s="6"/>
      <c r="T9" s="9"/>
      <c r="U9" s="7"/>
      <c r="W9" s="6"/>
      <c r="X9" s="9"/>
      <c r="Y9" s="7"/>
    </row>
    <row r="12" spans="2:25" x14ac:dyDescent="0.4">
      <c r="C12" s="10"/>
      <c r="D12" s="11"/>
      <c r="E12" s="11" t="s">
        <v>10956</v>
      </c>
      <c r="F12" s="11"/>
      <c r="G12" s="11"/>
      <c r="H12" s="11"/>
      <c r="I12" s="11"/>
      <c r="J12" s="12"/>
      <c r="O12" s="10"/>
      <c r="P12" s="11"/>
      <c r="Q12" s="11" t="s">
        <v>10957</v>
      </c>
      <c r="R12" s="11"/>
      <c r="S12" s="11"/>
      <c r="T12" s="11"/>
      <c r="U12" s="11"/>
      <c r="V12" s="12"/>
    </row>
    <row r="14" spans="2:25" x14ac:dyDescent="0.4">
      <c r="C14" s="2"/>
      <c r="D14" s="8"/>
      <c r="E14" s="8"/>
      <c r="F14" s="8"/>
      <c r="G14" s="3"/>
      <c r="I14" s="2"/>
      <c r="J14" s="8"/>
      <c r="K14" s="8"/>
      <c r="L14" s="8"/>
      <c r="M14" s="3"/>
      <c r="O14" s="2"/>
      <c r="P14" s="8"/>
      <c r="Q14" s="8"/>
      <c r="R14" s="8"/>
      <c r="S14" s="3"/>
      <c r="U14" s="2"/>
      <c r="V14" s="8"/>
      <c r="W14" s="8"/>
      <c r="X14" s="8"/>
      <c r="Y14" s="3"/>
    </row>
    <row r="15" spans="2:25" x14ac:dyDescent="0.4">
      <c r="C15" s="4"/>
      <c r="G15" s="5"/>
      <c r="I15" s="4"/>
      <c r="M15" s="5"/>
      <c r="O15" s="4"/>
      <c r="S15" s="5"/>
      <c r="U15" s="4"/>
      <c r="Y15" s="5"/>
    </row>
    <row r="16" spans="2:25" x14ac:dyDescent="0.4">
      <c r="C16" s="4"/>
      <c r="G16" s="5"/>
      <c r="I16" s="4"/>
      <c r="M16" s="5"/>
      <c r="O16" s="4"/>
      <c r="S16" s="5"/>
      <c r="U16" s="4"/>
      <c r="Y16" s="5"/>
    </row>
    <row r="17" spans="3:25" x14ac:dyDescent="0.4">
      <c r="C17" s="4"/>
      <c r="G17" s="5"/>
      <c r="I17" s="4"/>
      <c r="M17" s="5"/>
      <c r="O17" s="4"/>
      <c r="S17" s="5"/>
      <c r="U17" s="4"/>
      <c r="Y17" s="5"/>
    </row>
    <row r="18" spans="3:25" x14ac:dyDescent="0.4">
      <c r="C18" s="4"/>
      <c r="D18" t="s">
        <v>10946</v>
      </c>
      <c r="G18" s="5"/>
      <c r="I18" s="4"/>
      <c r="J18" t="s">
        <v>10971</v>
      </c>
      <c r="M18" s="5"/>
      <c r="O18" s="4"/>
      <c r="P18" t="s">
        <v>10972</v>
      </c>
      <c r="S18" s="5"/>
      <c r="U18" s="4"/>
      <c r="V18" t="s">
        <v>10973</v>
      </c>
      <c r="Y18" s="5"/>
    </row>
    <row r="19" spans="3:25" x14ac:dyDescent="0.4">
      <c r="C19" s="4" t="s">
        <v>10954</v>
      </c>
      <c r="G19" s="5"/>
      <c r="I19" s="4" t="s">
        <v>10955</v>
      </c>
      <c r="M19" s="5"/>
      <c r="O19" s="4" t="s">
        <v>10954</v>
      </c>
      <c r="S19" s="5"/>
      <c r="U19" s="4" t="s">
        <v>10955</v>
      </c>
      <c r="Y19" s="5"/>
    </row>
    <row r="20" spans="3:25" x14ac:dyDescent="0.4">
      <c r="C20" s="4"/>
      <c r="G20" s="5"/>
      <c r="I20" s="4"/>
      <c r="M20" s="5"/>
      <c r="O20" s="4"/>
      <c r="S20" s="5"/>
      <c r="U20" s="4"/>
      <c r="Y20" s="5"/>
    </row>
    <row r="21" spans="3:25" x14ac:dyDescent="0.4">
      <c r="C21" s="4"/>
      <c r="G21" s="5"/>
      <c r="I21" s="4"/>
      <c r="M21" s="5"/>
      <c r="O21" s="4"/>
      <c r="S21" s="5"/>
      <c r="U21" s="4"/>
      <c r="Y21" s="5"/>
    </row>
    <row r="22" spans="3:25" x14ac:dyDescent="0.4">
      <c r="C22" s="4"/>
      <c r="G22" s="5"/>
      <c r="I22" s="4"/>
      <c r="M22" s="5"/>
      <c r="O22" s="4"/>
      <c r="S22" s="5"/>
      <c r="U22" s="4"/>
      <c r="Y22" s="5"/>
    </row>
    <row r="23" spans="3:25" x14ac:dyDescent="0.4">
      <c r="C23" s="4"/>
      <c r="G23" s="5"/>
      <c r="I23" s="4"/>
      <c r="M23" s="5"/>
      <c r="O23" s="4"/>
      <c r="S23" s="5"/>
      <c r="U23" s="4"/>
      <c r="Y23" s="5"/>
    </row>
    <row r="24" spans="3:25" x14ac:dyDescent="0.4">
      <c r="C24" s="4"/>
      <c r="G24" s="5"/>
      <c r="I24" s="4"/>
      <c r="M24" s="5"/>
      <c r="O24" s="4"/>
      <c r="S24" s="5"/>
      <c r="U24" s="4"/>
      <c r="Y24" s="5"/>
    </row>
    <row r="25" spans="3:25" x14ac:dyDescent="0.4">
      <c r="C25" s="4"/>
      <c r="G25" s="5"/>
      <c r="I25" s="4"/>
      <c r="M25" s="5"/>
      <c r="O25" s="4"/>
      <c r="S25" s="5"/>
      <c r="U25" s="4"/>
      <c r="Y25" s="5"/>
    </row>
    <row r="26" spans="3:25" x14ac:dyDescent="0.4">
      <c r="C26" s="4"/>
      <c r="G26" s="5"/>
      <c r="I26" s="4"/>
      <c r="M26" s="5"/>
      <c r="O26" s="4"/>
      <c r="S26" s="5"/>
      <c r="U26" s="4"/>
      <c r="Y26" s="5"/>
    </row>
    <row r="27" spans="3:25" x14ac:dyDescent="0.4">
      <c r="C27" s="4"/>
      <c r="G27" s="5"/>
      <c r="I27" s="4"/>
      <c r="M27" s="5"/>
      <c r="O27" s="4"/>
      <c r="S27" s="5"/>
      <c r="U27" s="4"/>
      <c r="Y27" s="5"/>
    </row>
    <row r="28" spans="3:25" x14ac:dyDescent="0.4">
      <c r="C28" s="6"/>
      <c r="D28" s="9"/>
      <c r="E28" s="9"/>
      <c r="F28" s="9"/>
      <c r="G28" s="7"/>
      <c r="I28" s="6"/>
      <c r="J28" s="9"/>
      <c r="K28" s="9"/>
      <c r="L28" s="9"/>
      <c r="M28" s="7"/>
      <c r="O28" s="6"/>
      <c r="P28" s="9"/>
      <c r="Q28" s="9"/>
      <c r="R28" s="9"/>
      <c r="S28" s="7"/>
      <c r="U28" s="6"/>
      <c r="V28" s="9"/>
      <c r="W28" s="9"/>
      <c r="X28" s="9"/>
      <c r="Y28" s="7"/>
    </row>
    <row r="31" spans="3:25" x14ac:dyDescent="0.4">
      <c r="C31" s="10"/>
      <c r="D31" s="11"/>
      <c r="E31" s="11" t="s">
        <v>10958</v>
      </c>
      <c r="F31" s="11"/>
      <c r="G31" s="11"/>
      <c r="H31" s="11"/>
      <c r="I31" s="11"/>
      <c r="J31" s="12"/>
      <c r="L31" s="10"/>
      <c r="M31" s="11"/>
      <c r="N31" s="11" t="s">
        <v>10959</v>
      </c>
      <c r="O31" s="11"/>
      <c r="P31" s="12"/>
      <c r="R31" s="10"/>
      <c r="S31" s="11"/>
      <c r="T31" s="11"/>
      <c r="U31" s="11" t="s">
        <v>10960</v>
      </c>
      <c r="V31" s="11"/>
      <c r="W31" s="11"/>
      <c r="X31" s="11"/>
      <c r="Y31" s="12"/>
    </row>
    <row r="33" spans="3:25" x14ac:dyDescent="0.4">
      <c r="C33" s="2"/>
      <c r="D33" s="8"/>
      <c r="E33" s="8"/>
      <c r="F33" s="8"/>
      <c r="G33" s="8"/>
      <c r="H33" s="8"/>
      <c r="I33" s="8"/>
      <c r="J33" s="8"/>
      <c r="K33" s="8"/>
      <c r="L33" s="8"/>
      <c r="M33" s="3"/>
      <c r="O33" s="2"/>
      <c r="P33" s="8"/>
      <c r="Q33" s="8"/>
      <c r="R33" s="8"/>
      <c r="S33" s="8"/>
      <c r="T33" s="8"/>
      <c r="U33" s="8"/>
      <c r="V33" s="8"/>
      <c r="W33" s="8"/>
      <c r="X33" s="8"/>
      <c r="Y33" s="3"/>
    </row>
    <row r="34" spans="3:25" x14ac:dyDescent="0.4">
      <c r="C34" s="4"/>
      <c r="M34" s="5"/>
      <c r="O34" s="4"/>
      <c r="Y34" s="5"/>
    </row>
    <row r="35" spans="3:25" x14ac:dyDescent="0.4">
      <c r="C35" s="4"/>
      <c r="M35" s="5"/>
      <c r="O35" s="4"/>
      <c r="Y35" s="5"/>
    </row>
    <row r="36" spans="3:25" x14ac:dyDescent="0.4">
      <c r="C36" s="4"/>
      <c r="E36" t="s">
        <v>10947</v>
      </c>
      <c r="M36" s="5"/>
      <c r="O36" s="4"/>
      <c r="Q36" t="s">
        <v>10948</v>
      </c>
      <c r="Y36" s="5"/>
    </row>
    <row r="37" spans="3:25" x14ac:dyDescent="0.4">
      <c r="C37" s="4"/>
      <c r="E37" t="s">
        <v>10961</v>
      </c>
      <c r="M37" s="5"/>
      <c r="O37" s="4"/>
      <c r="Q37" t="s">
        <v>10962</v>
      </c>
      <c r="Y37" s="5"/>
    </row>
    <row r="38" spans="3:25" x14ac:dyDescent="0.4">
      <c r="C38" s="4"/>
      <c r="M38" s="5"/>
      <c r="O38" s="4"/>
      <c r="Y38" s="5"/>
    </row>
    <row r="39" spans="3:25" x14ac:dyDescent="0.4">
      <c r="C39" s="4"/>
      <c r="M39" s="5"/>
      <c r="O39" s="4"/>
      <c r="Y39" s="5"/>
    </row>
    <row r="40" spans="3:25" x14ac:dyDescent="0.4">
      <c r="C40" s="4"/>
      <c r="M40" s="5"/>
      <c r="O40" s="4"/>
      <c r="Y40" s="5"/>
    </row>
    <row r="41" spans="3:25" x14ac:dyDescent="0.4">
      <c r="C41" s="4"/>
      <c r="M41" s="5"/>
      <c r="O41" s="4"/>
      <c r="Y41" s="5"/>
    </row>
    <row r="42" spans="3:25" x14ac:dyDescent="0.4">
      <c r="C42" s="4"/>
      <c r="M42" s="5"/>
      <c r="O42" s="4"/>
      <c r="Y42" s="5"/>
    </row>
    <row r="43" spans="3:25" x14ac:dyDescent="0.4">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5F35A-EE23-40C2-A285-55E8BE6BF6A5}">
  <dimension ref="D16:Y93"/>
  <sheetViews>
    <sheetView showGridLines="0" tabSelected="1" topLeftCell="N28" zoomScale="82" zoomScaleNormal="82" workbookViewId="0">
      <selection activeCell="AC53" sqref="AC53"/>
    </sheetView>
  </sheetViews>
  <sheetFormatPr defaultRowHeight="14.6" x14ac:dyDescent="0.4"/>
  <cols>
    <col min="4" max="4" width="11.84375" bestFit="1" customWidth="1"/>
    <col min="5" max="6" width="11.53515625" bestFit="1" customWidth="1"/>
    <col min="7" max="7" width="7.921875" bestFit="1" customWidth="1"/>
    <col min="10" max="10" width="12.3828125" bestFit="1" customWidth="1"/>
    <col min="11" max="12" width="11.53515625" bestFit="1" customWidth="1"/>
    <col min="13" max="13" width="9" bestFit="1" customWidth="1"/>
    <col min="16" max="16" width="11.84375" bestFit="1" customWidth="1"/>
    <col min="17" max="18" width="11.53515625" bestFit="1" customWidth="1"/>
    <col min="19" max="19" width="8.84375" bestFit="1" customWidth="1"/>
    <col min="22" max="22" width="12.3828125" bestFit="1" customWidth="1"/>
    <col min="23" max="24" width="11.53515625" bestFit="1" customWidth="1"/>
    <col min="25" max="25" width="9.84375" bestFit="1" customWidth="1"/>
  </cols>
  <sheetData>
    <row r="16" spans="4:25" x14ac:dyDescent="0.4">
      <c r="D16" s="20" t="s">
        <v>10985</v>
      </c>
      <c r="E16" s="20">
        <v>2017</v>
      </c>
      <c r="F16" s="20">
        <v>2016</v>
      </c>
      <c r="G16" s="21" t="s">
        <v>10986</v>
      </c>
      <c r="J16" s="20" t="s">
        <v>10985</v>
      </c>
      <c r="K16" s="20">
        <v>2017</v>
      </c>
      <c r="L16" s="20">
        <v>2016</v>
      </c>
      <c r="M16" s="21" t="s">
        <v>10986</v>
      </c>
      <c r="P16" s="20" t="s">
        <v>10985</v>
      </c>
      <c r="Q16" s="20">
        <v>2017</v>
      </c>
      <c r="R16" s="20">
        <v>2016</v>
      </c>
      <c r="S16" s="21" t="s">
        <v>10986</v>
      </c>
      <c r="V16" s="20" t="s">
        <v>10985</v>
      </c>
      <c r="W16" s="20">
        <v>2017</v>
      </c>
      <c r="X16" s="20">
        <v>2016</v>
      </c>
      <c r="Y16" s="21" t="s">
        <v>10986</v>
      </c>
    </row>
    <row r="17" spans="4:25" x14ac:dyDescent="0.4">
      <c r="D17" t="str">
        <f>IF('Pivot Tables'!I15="","",'Pivot Tables'!I15)</f>
        <v>Phones</v>
      </c>
      <c r="E17" s="28">
        <f>IF('Pivot Tables'!J15="","",'Pivot Tables'!J15)</f>
        <v>78962.030000000028</v>
      </c>
      <c r="F17" s="28">
        <f>IF('Pivot Tables'!K15="","",'Pivot Tables'!K15)</f>
        <v>105340.51599999999</v>
      </c>
      <c r="G17" s="24">
        <f>IF(D17="","",F17/E17-1)</f>
        <v>0.33406544892526124</v>
      </c>
      <c r="J17" t="str">
        <f>IF('Pivot Tables'!E12="","",'Pivot Tables'!E12)</f>
        <v>New York City</v>
      </c>
      <c r="K17" s="28">
        <f>IF('Pivot Tables'!F12="","",'Pivot Tables'!F12)</f>
        <v>13725.88</v>
      </c>
      <c r="L17" s="28">
        <f>IF('Pivot Tables'!G12="","",'Pivot Tables'!G12)</f>
        <v>41467.337999999996</v>
      </c>
      <c r="M17" s="24">
        <f>L17/K17-1</f>
        <v>2.0211059691619044</v>
      </c>
      <c r="N17" s="23"/>
      <c r="P17" t="str">
        <f>'Pivot Tables'!A47</f>
        <v>Phones</v>
      </c>
      <c r="Q17" s="28">
        <f>'Pivot Tables'!B47</f>
        <v>22678.616000000002</v>
      </c>
      <c r="R17" s="28">
        <f>'Pivot Tables'!C47</f>
        <v>27113.101999999999</v>
      </c>
      <c r="S17" s="24">
        <f>R17/Q17-1</f>
        <v>0.1955360062536442</v>
      </c>
      <c r="V17" t="str">
        <f>IF('Pivot Tables'!E47="","",'Pivot Tables'!E47)</f>
        <v>New York City</v>
      </c>
      <c r="W17" s="28">
        <f>IF('Pivot Tables'!F47="","",'Pivot Tables'!F47)</f>
        <v>9541.123999999998</v>
      </c>
      <c r="X17" s="28">
        <f>IF('Pivot Tables'!G47="","",'Pivot Tables'!G47)</f>
        <v>27751.081000000002</v>
      </c>
      <c r="Y17" s="24">
        <f>IF(V17="","",X17/W17-1)</f>
        <v>1.9085756562853611</v>
      </c>
    </row>
    <row r="18" spans="4:25" x14ac:dyDescent="0.4">
      <c r="D18" t="str">
        <f>IF('Pivot Tables'!I16="","",'Pivot Tables'!I16)</f>
        <v>Copiers</v>
      </c>
      <c r="E18" s="28">
        <f>IF('Pivot Tables'!J16="","",'Pivot Tables'!J16)</f>
        <v>49599.41</v>
      </c>
      <c r="F18" s="28">
        <f>IF('Pivot Tables'!K16="","",'Pivot Tables'!K16)</f>
        <v>62899.387999999984</v>
      </c>
      <c r="G18" s="24">
        <f t="shared" ref="G18:G27" si="0">IF(D18="","",F18/E18-1)</f>
        <v>0.26814790740454342</v>
      </c>
      <c r="J18" t="str">
        <f>IF('Pivot Tables'!E13="","",'Pivot Tables'!E13)</f>
        <v>Los Angeles</v>
      </c>
      <c r="K18" s="28">
        <f>IF('Pivot Tables'!F13="","",'Pivot Tables'!F13)</f>
        <v>23554.874000000003</v>
      </c>
      <c r="L18" s="28">
        <f>IF('Pivot Tables'!G13="","",'Pivot Tables'!G13)</f>
        <v>19732.145999999997</v>
      </c>
      <c r="M18" s="24">
        <f t="shared" ref="M18:M27" si="1">L18/K18-1</f>
        <v>-0.16229031834345642</v>
      </c>
      <c r="P18" t="str">
        <f>'Pivot Tables'!A48</f>
        <v>Storage</v>
      </c>
      <c r="Q18" s="28">
        <f>'Pivot Tables'!B48</f>
        <v>13123.953999999998</v>
      </c>
      <c r="R18" s="28">
        <f>'Pivot Tables'!C48</f>
        <v>17112.079999999994</v>
      </c>
      <c r="S18" s="24">
        <f t="shared" ref="S18:S27" si="2">R18/Q18-1</f>
        <v>0.30388143695108938</v>
      </c>
      <c r="V18" t="str">
        <f>IF('Pivot Tables'!E48="","",'Pivot Tables'!E48)</f>
        <v>Los Angeles</v>
      </c>
      <c r="W18" s="28">
        <f>IF('Pivot Tables'!F48="","",'Pivot Tables'!F48)</f>
        <v>11948.950999999999</v>
      </c>
      <c r="X18" s="28">
        <f>IF('Pivot Tables'!G48="","",'Pivot Tables'!G48)</f>
        <v>15548.799000000003</v>
      </c>
      <c r="Y18" s="24">
        <f t="shared" ref="Y18:Y27" si="3">X18/W18-1</f>
        <v>0.301268956580373</v>
      </c>
    </row>
    <row r="19" spans="4:25" x14ac:dyDescent="0.4">
      <c r="D19" t="str">
        <f>IF('Pivot Tables'!I17="","",'Pivot Tables'!I17)</f>
        <v>Accessories</v>
      </c>
      <c r="E19" s="28">
        <f>IF('Pivot Tables'!J17="","",'Pivot Tables'!J17)</f>
        <v>41895.854000000021</v>
      </c>
      <c r="F19" s="28">
        <f>IF('Pivot Tables'!K17="","",'Pivot Tables'!K17)</f>
        <v>59946.232000000004</v>
      </c>
      <c r="G19" s="24">
        <f t="shared" si="0"/>
        <v>0.43083924247014926</v>
      </c>
      <c r="J19" t="str">
        <f>IF('Pivot Tables'!E14="","",'Pivot Tables'!E14)</f>
        <v>Seattle</v>
      </c>
      <c r="K19" s="28">
        <f>IF('Pivot Tables'!F14="","",'Pivot Tables'!F14)</f>
        <v>4607.1200000000008</v>
      </c>
      <c r="L19" s="28">
        <f>IF('Pivot Tables'!G14="","",'Pivot Tables'!G14)</f>
        <v>27221.642000000003</v>
      </c>
      <c r="M19" s="24">
        <f t="shared" si="1"/>
        <v>4.9086027713625864</v>
      </c>
      <c r="P19" t="str">
        <f>'Pivot Tables'!A49</f>
        <v>Copiers</v>
      </c>
      <c r="Q19" s="28">
        <f>'Pivot Tables'!B49</f>
        <v>6899.86</v>
      </c>
      <c r="R19" s="28">
        <f>'Pivot Tables'!C49</f>
        <v>23079.77</v>
      </c>
      <c r="S19" s="24">
        <f t="shared" si="2"/>
        <v>2.3449620716942086</v>
      </c>
      <c r="V19" t="str">
        <f>IF('Pivot Tables'!E49="","",'Pivot Tables'!E49)</f>
        <v>Seattle</v>
      </c>
      <c r="W19" s="28">
        <f>IF('Pivot Tables'!F49="","",'Pivot Tables'!F49)</f>
        <v>893.00400000000002</v>
      </c>
      <c r="X19" s="28">
        <f>IF('Pivot Tables'!G49="","",'Pivot Tables'!G49)</f>
        <v>13504.155999999999</v>
      </c>
      <c r="Y19" s="24">
        <f t="shared" si="3"/>
        <v>14.122167425901786</v>
      </c>
    </row>
    <row r="20" spans="4:25" x14ac:dyDescent="0.4">
      <c r="D20" t="str">
        <f>IF('Pivot Tables'!I18="","",'Pivot Tables'!I18)</f>
        <v>Machines</v>
      </c>
      <c r="E20" s="28">
        <f>IF('Pivot Tables'!J18="","",'Pivot Tables'!J18)</f>
        <v>55906.885999999991</v>
      </c>
      <c r="F20" s="28">
        <f>IF('Pivot Tables'!K18="","",'Pivot Tables'!K18)</f>
        <v>43544.674999999996</v>
      </c>
      <c r="G20" s="24">
        <f t="shared" si="0"/>
        <v>-0.22112143752739144</v>
      </c>
      <c r="J20" t="str">
        <f>IF('Pivot Tables'!E15="","",'Pivot Tables'!E15)</f>
        <v>Philadelphia</v>
      </c>
      <c r="K20" s="28">
        <f>IF('Pivot Tables'!F15="","",'Pivot Tables'!F15)</f>
        <v>17926.424999999996</v>
      </c>
      <c r="L20" s="28">
        <f>IF('Pivot Tables'!G15="","",'Pivot Tables'!G15)</f>
        <v>13399.863000000005</v>
      </c>
      <c r="M20" s="24">
        <f t="shared" si="1"/>
        <v>-0.25250779226755982</v>
      </c>
      <c r="P20" t="str">
        <f>'Pivot Tables'!A50</f>
        <v>Chairs</v>
      </c>
      <c r="Q20" s="28">
        <f>'Pivot Tables'!B50</f>
        <v>9314.973</v>
      </c>
      <c r="R20" s="28">
        <f>'Pivot Tables'!C50</f>
        <v>16568.930999999997</v>
      </c>
      <c r="S20" s="24">
        <f t="shared" si="2"/>
        <v>0.77874170971832091</v>
      </c>
      <c r="V20" t="str">
        <f>IF('Pivot Tables'!E50="","",'Pivot Tables'!E50)</f>
        <v>Philadelphia</v>
      </c>
      <c r="W20" s="28">
        <f>IF('Pivot Tables'!F50="","",'Pivot Tables'!F50)</f>
        <v>7049.5649999999996</v>
      </c>
      <c r="X20" s="28">
        <f>IF('Pivot Tables'!G50="","",'Pivot Tables'!G50)</f>
        <v>5933.5969999999998</v>
      </c>
      <c r="Y20" s="24">
        <f t="shared" si="3"/>
        <v>-0.15830310097147837</v>
      </c>
    </row>
    <row r="21" spans="4:25" x14ac:dyDescent="0.4">
      <c r="D21" t="str">
        <f>IF('Pivot Tables'!I19="","",'Pivot Tables'!I19)</f>
        <v/>
      </c>
      <c r="E21" s="28" t="str">
        <f>IF('Pivot Tables'!J19="","",'Pivot Tables'!J19)</f>
        <v/>
      </c>
      <c r="F21" s="28" t="str">
        <f>IF('Pivot Tables'!K19="","",'Pivot Tables'!K19)</f>
        <v/>
      </c>
      <c r="G21" s="24" t="str">
        <f t="shared" si="0"/>
        <v/>
      </c>
      <c r="J21" t="str">
        <f>IF('Pivot Tables'!E16="","",'Pivot Tables'!E16)</f>
        <v>San Francisco</v>
      </c>
      <c r="K21" s="28">
        <f>IF('Pivot Tables'!F16="","",'Pivot Tables'!F16)</f>
        <v>7033.0340000000006</v>
      </c>
      <c r="L21" s="28">
        <f>IF('Pivot Tables'!G16="","",'Pivot Tables'!G16)</f>
        <v>13866.374</v>
      </c>
      <c r="M21" s="24">
        <f t="shared" si="1"/>
        <v>0.97160627973645486</v>
      </c>
      <c r="P21" t="str">
        <f>'Pivot Tables'!A51</f>
        <v>Binders</v>
      </c>
      <c r="Q21" s="28">
        <f>'Pivot Tables'!B51</f>
        <v>14251.798000000001</v>
      </c>
      <c r="R21" s="28">
        <f>'Pivot Tables'!C51</f>
        <v>9993.9750000000004</v>
      </c>
      <c r="S21" s="24">
        <f t="shared" si="2"/>
        <v>-0.29875690070824745</v>
      </c>
      <c r="V21" t="str">
        <f>IF('Pivot Tables'!E51="","",'Pivot Tables'!E51)</f>
        <v>Providence</v>
      </c>
      <c r="W21" s="28">
        <f>IF('Pivot Tables'!F51="","",'Pivot Tables'!F51)</f>
        <v>10876.300000000001</v>
      </c>
      <c r="X21" s="28" t="str">
        <f>IF('Pivot Tables'!G51="","",'Pivot Tables'!G51)</f>
        <v/>
      </c>
      <c r="Y21" s="24" t="e">
        <f t="shared" si="3"/>
        <v>#VALUE!</v>
      </c>
    </row>
    <row r="22" spans="4:25" x14ac:dyDescent="0.4">
      <c r="D22" t="str">
        <f>IF('Pivot Tables'!I20="","",'Pivot Tables'!I20)</f>
        <v/>
      </c>
      <c r="E22" s="28" t="str">
        <f>IF('Pivot Tables'!J20="","",'Pivot Tables'!J20)</f>
        <v/>
      </c>
      <c r="F22" s="28" t="str">
        <f>IF('Pivot Tables'!K20="","",'Pivot Tables'!K20)</f>
        <v/>
      </c>
      <c r="G22" s="24" t="str">
        <f t="shared" si="0"/>
        <v/>
      </c>
      <c r="J22" t="str">
        <f>IF('Pivot Tables'!E17="","",'Pivot Tables'!E17)</f>
        <v>Lafayette</v>
      </c>
      <c r="K22" s="28">
        <f>IF('Pivot Tables'!F17="","",'Pivot Tables'!F17)</f>
        <v>17499.95</v>
      </c>
      <c r="L22" s="28">
        <f>IF('Pivot Tables'!G17="","",'Pivot Tables'!G17)</f>
        <v>509.13000000000005</v>
      </c>
      <c r="M22" s="24">
        <f t="shared" si="1"/>
        <v>-0.97090677401935432</v>
      </c>
      <c r="P22" t="str">
        <f>'Pivot Tables'!A52</f>
        <v>Tables</v>
      </c>
      <c r="Q22" s="28">
        <f>'Pivot Tables'!B52</f>
        <v>5812.219000000001</v>
      </c>
      <c r="R22" s="28">
        <f>'Pivot Tables'!C52</f>
        <v>17450.886499999997</v>
      </c>
      <c r="S22" s="24">
        <f t="shared" si="2"/>
        <v>2.0024482043777074</v>
      </c>
      <c r="V22" t="str">
        <f>IF('Pivot Tables'!E52="","",'Pivot Tables'!E52)</f>
        <v>Chicago</v>
      </c>
      <c r="W22" s="28">
        <f>IF('Pivot Tables'!F52="","",'Pivot Tables'!F52)</f>
        <v>3283.2909999999997</v>
      </c>
      <c r="X22" s="28">
        <f>IF('Pivot Tables'!G52="","",'Pivot Tables'!G52)</f>
        <v>6813.9569999999994</v>
      </c>
      <c r="Y22" s="24">
        <f t="shared" si="3"/>
        <v>1.0753436110292998</v>
      </c>
    </row>
    <row r="23" spans="4:25" x14ac:dyDescent="0.4">
      <c r="D23" t="str">
        <f>IF('Pivot Tables'!I21="","",'Pivot Tables'!I21)</f>
        <v/>
      </c>
      <c r="E23" s="28" t="str">
        <f>IF('Pivot Tables'!J21="","",'Pivot Tables'!J21)</f>
        <v/>
      </c>
      <c r="F23" s="28" t="str">
        <f>IF('Pivot Tables'!K21="","",'Pivot Tables'!K21)</f>
        <v/>
      </c>
      <c r="G23" s="24" t="str">
        <f t="shared" si="0"/>
        <v/>
      </c>
      <c r="J23" t="str">
        <f>IF('Pivot Tables'!E18="","",'Pivot Tables'!E18)</f>
        <v>Newark</v>
      </c>
      <c r="K23" s="28">
        <f>IF('Pivot Tables'!F18="","",'Pivot Tables'!F18)</f>
        <v>1519.3389999999999</v>
      </c>
      <c r="L23" s="28">
        <f>IF('Pivot Tables'!G18="","",'Pivot Tables'!G18)</f>
        <v>11299.367999999999</v>
      </c>
      <c r="M23" s="24">
        <f t="shared" si="1"/>
        <v>6.4370288658423167</v>
      </c>
      <c r="P23" t="str">
        <f>'Pivot Tables'!A53</f>
        <v>Accessories</v>
      </c>
      <c r="Q23" s="28">
        <f>'Pivot Tables'!B53</f>
        <v>5765.92</v>
      </c>
      <c r="R23" s="28">
        <f>'Pivot Tables'!C53</f>
        <v>12878.398000000001</v>
      </c>
      <c r="S23" s="24">
        <f t="shared" si="2"/>
        <v>1.2335374059993898</v>
      </c>
      <c r="V23" t="str">
        <f>IF('Pivot Tables'!E53="","",'Pivot Tables'!E53)</f>
        <v>Jackson</v>
      </c>
      <c r="W23" s="28">
        <f>IF('Pivot Tables'!F53="","",'Pivot Tables'!F53)</f>
        <v>2145.4</v>
      </c>
      <c r="X23" s="28">
        <f>IF('Pivot Tables'!G53="","",'Pivot Tables'!G53)</f>
        <v>5405.5729999999994</v>
      </c>
      <c r="Y23" s="24">
        <f t="shared" si="3"/>
        <v>1.519610795189708</v>
      </c>
    </row>
    <row r="24" spans="4:25" x14ac:dyDescent="0.4">
      <c r="D24" t="str">
        <f>IF('Pivot Tables'!I22="","",'Pivot Tables'!I22)</f>
        <v/>
      </c>
      <c r="E24" s="28" t="str">
        <f>IF('Pivot Tables'!J22="","",'Pivot Tables'!J22)</f>
        <v/>
      </c>
      <c r="F24" s="28" t="str">
        <f>IF('Pivot Tables'!K22="","",'Pivot Tables'!K22)</f>
        <v/>
      </c>
      <c r="G24" s="24" t="str">
        <f t="shared" si="0"/>
        <v/>
      </c>
      <c r="J24" t="str">
        <f>IF('Pivot Tables'!E19="","",'Pivot Tables'!E19)</f>
        <v>San Diego</v>
      </c>
      <c r="K24" s="28">
        <f>IF('Pivot Tables'!F19="","",'Pivot Tables'!F19)</f>
        <v>10851.449999999999</v>
      </c>
      <c r="L24" s="28">
        <f>IF('Pivot Tables'!G19="","",'Pivot Tables'!G19)</f>
        <v>1266.7660000000001</v>
      </c>
      <c r="M24" s="24">
        <f t="shared" si="1"/>
        <v>-0.88326297407258936</v>
      </c>
      <c r="P24" t="str">
        <f>'Pivot Tables'!A54</f>
        <v>Machines</v>
      </c>
      <c r="Q24" s="28">
        <f>'Pivot Tables'!B54</f>
        <v>5172.3239999999996</v>
      </c>
      <c r="R24" s="28">
        <f>'Pivot Tables'!C54</f>
        <v>11947.669</v>
      </c>
      <c r="S24" s="24">
        <f t="shared" si="2"/>
        <v>1.3099227735926831</v>
      </c>
      <c r="V24" t="str">
        <f>IF('Pivot Tables'!E54="","",'Pivot Tables'!E54)</f>
        <v>San Francisco</v>
      </c>
      <c r="W24" s="28">
        <f>IF('Pivot Tables'!F54="","",'Pivot Tables'!F54)</f>
        <v>1211.9580000000001</v>
      </c>
      <c r="X24" s="28">
        <f>IF('Pivot Tables'!G54="","",'Pivot Tables'!G54)</f>
        <v>4126.4220000000005</v>
      </c>
      <c r="Y24" s="24">
        <f t="shared" si="3"/>
        <v>2.4047566004762544</v>
      </c>
    </row>
    <row r="25" spans="4:25" x14ac:dyDescent="0.4">
      <c r="D25" t="str">
        <f>IF('Pivot Tables'!I23="","",'Pivot Tables'!I23)</f>
        <v/>
      </c>
      <c r="E25" s="28" t="str">
        <f>IF('Pivot Tables'!J23="","",'Pivot Tables'!J23)</f>
        <v/>
      </c>
      <c r="F25" s="28" t="str">
        <f>IF('Pivot Tables'!K23="","",'Pivot Tables'!K23)</f>
        <v/>
      </c>
      <c r="G25" s="24" t="str">
        <f t="shared" si="0"/>
        <v/>
      </c>
      <c r="J25" t="str">
        <f>IF('Pivot Tables'!E20="","",'Pivot Tables'!E20)</f>
        <v>Columbus</v>
      </c>
      <c r="K25" s="28">
        <f>IF('Pivot Tables'!F20="","",'Pivot Tables'!F20)</f>
        <v>3173.357</v>
      </c>
      <c r="L25" s="28">
        <f>IF('Pivot Tables'!G20="","",'Pivot Tables'!G20)</f>
        <v>8702.9619999999995</v>
      </c>
      <c r="M25" s="24">
        <f t="shared" si="1"/>
        <v>1.7425095884263886</v>
      </c>
      <c r="P25" t="str">
        <f>'Pivot Tables'!A55</f>
        <v>Paper</v>
      </c>
      <c r="Q25" s="28">
        <f>'Pivot Tables'!B55</f>
        <v>6180.4999999999982</v>
      </c>
      <c r="R25" s="28">
        <f>'Pivot Tables'!C55</f>
        <v>7025.7059999999965</v>
      </c>
      <c r="S25" s="24">
        <f t="shared" si="2"/>
        <v>0.1367536607070623</v>
      </c>
      <c r="V25" t="str">
        <f>IF('Pivot Tables'!E55="","",'Pivot Tables'!E55)</f>
        <v>Richmond</v>
      </c>
      <c r="W25" s="28" t="str">
        <f>IF('Pivot Tables'!F55="","",'Pivot Tables'!F55)</f>
        <v/>
      </c>
      <c r="X25" s="28">
        <f>IF('Pivot Tables'!G55="","",'Pivot Tables'!G55)</f>
        <v>5094.46</v>
      </c>
      <c r="Y25" s="24" t="e">
        <f t="shared" si="3"/>
        <v>#VALUE!</v>
      </c>
    </row>
    <row r="26" spans="4:25" x14ac:dyDescent="0.4">
      <c r="D26" t="str">
        <f>IF('Pivot Tables'!I24="","",'Pivot Tables'!I24)</f>
        <v/>
      </c>
      <c r="E26" s="28" t="str">
        <f>IF('Pivot Tables'!J24="","",'Pivot Tables'!J24)</f>
        <v/>
      </c>
      <c r="F26" s="28" t="str">
        <f>IF('Pivot Tables'!K24="","",'Pivot Tables'!K24)</f>
        <v/>
      </c>
      <c r="G26" s="24" t="str">
        <f t="shared" si="0"/>
        <v/>
      </c>
      <c r="J26" t="str">
        <f>IF('Pivot Tables'!E21="","",'Pivot Tables'!E21)</f>
        <v>Chicago</v>
      </c>
      <c r="K26" s="28">
        <f>IF('Pivot Tables'!F21="","",'Pivot Tables'!F21)</f>
        <v>6332.9750000000004</v>
      </c>
      <c r="L26" s="28">
        <f>IF('Pivot Tables'!G21="","",'Pivot Tables'!G21)</f>
        <v>4717.3459999999995</v>
      </c>
      <c r="M26" s="24">
        <f t="shared" si="1"/>
        <v>-0.25511374985689994</v>
      </c>
      <c r="P26" t="str">
        <f>'Pivot Tables'!A56</f>
        <v>Furnishings</v>
      </c>
      <c r="Q26" s="28">
        <f>'Pivot Tables'!B56</f>
        <v>4313.9319999999998</v>
      </c>
      <c r="R26" s="28">
        <f>'Pivot Tables'!C56</f>
        <v>7285.6260000000002</v>
      </c>
      <c r="S26" s="24">
        <f t="shared" si="2"/>
        <v>0.68885972240638016</v>
      </c>
      <c r="V26" t="str">
        <f>IF('Pivot Tables'!E56="","",'Pivot Tables'!E56)</f>
        <v>Columbus</v>
      </c>
      <c r="W26" s="28">
        <f>IF('Pivot Tables'!F56="","",'Pivot Tables'!F56)</f>
        <v>3123.5650000000001</v>
      </c>
      <c r="X26" s="28">
        <f>IF('Pivot Tables'!G56="","",'Pivot Tables'!G56)</f>
        <v>1938.1720000000003</v>
      </c>
      <c r="Y26" s="24">
        <f t="shared" si="3"/>
        <v>-0.37950002641212843</v>
      </c>
    </row>
    <row r="27" spans="4:25" ht="15" thickBot="1" x14ac:dyDescent="0.45">
      <c r="D27" s="22" t="s">
        <v>10987</v>
      </c>
      <c r="E27" s="27">
        <f>SUM(E17:E26)</f>
        <v>226364.18000000005</v>
      </c>
      <c r="F27" s="27">
        <f>SUM(F17:F26)</f>
        <v>271730.81099999999</v>
      </c>
      <c r="G27" s="26">
        <f t="shared" si="0"/>
        <v>0.20041435442657018</v>
      </c>
      <c r="J27" s="22" t="s">
        <v>10987</v>
      </c>
      <c r="K27" s="27">
        <f>SUM(K17:K26)</f>
        <v>106224.40400000001</v>
      </c>
      <c r="L27" s="27">
        <f>SUM(L17:L26)</f>
        <v>142182.935</v>
      </c>
      <c r="M27" s="25">
        <f t="shared" si="1"/>
        <v>0.33851478234700183</v>
      </c>
      <c r="P27" s="22" t="s">
        <v>10987</v>
      </c>
      <c r="Q27" s="27">
        <f>SUM(Q17:Q26)</f>
        <v>93514.09599999999</v>
      </c>
      <c r="R27" s="27">
        <f>SUM(R17:R26)</f>
        <v>150456.14349999998</v>
      </c>
      <c r="S27" s="26">
        <f t="shared" si="2"/>
        <v>0.60891405612261917</v>
      </c>
      <c r="V27" s="22" t="s">
        <v>10987</v>
      </c>
      <c r="W27" s="27">
        <f>SUM(W17:W26)</f>
        <v>50073.157999999996</v>
      </c>
      <c r="X27" s="27">
        <f>SUM(X17:X26)</f>
        <v>86116.217000000033</v>
      </c>
      <c r="Y27" s="26">
        <f t="shared" si="3"/>
        <v>0.71980798574757432</v>
      </c>
    </row>
    <row r="28" spans="4:25" ht="15" thickTop="1" x14ac:dyDescent="0.4"/>
    <row r="41" spans="6:6" x14ac:dyDescent="0.4">
      <c r="F41" t="s">
        <v>10947</v>
      </c>
    </row>
    <row r="42" spans="6:6" x14ac:dyDescent="0.4">
      <c r="F42" t="s">
        <v>10961</v>
      </c>
    </row>
    <row r="90" spans="10:16" x14ac:dyDescent="0.4">
      <c r="J90" s="2"/>
      <c r="K90" s="8"/>
      <c r="L90" s="3"/>
      <c r="P90" s="15"/>
    </row>
    <row r="91" spans="10:16" x14ac:dyDescent="0.4">
      <c r="J91" s="4"/>
      <c r="L91" s="5"/>
    </row>
    <row r="92" spans="10:16" x14ac:dyDescent="0.4">
      <c r="J92" s="4"/>
      <c r="L92" s="5"/>
    </row>
    <row r="93" spans="10:16" x14ac:dyDescent="0.4">
      <c r="J93" s="6"/>
      <c r="K93" s="9"/>
      <c r="L93" s="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6" r:id="rId3" name="Option Button 8">
              <controlPr defaultSize="0" autoFill="0" autoLine="0" autoPict="0">
                <anchor moveWithCells="1">
                  <from>
                    <xdr:col>27</xdr:col>
                    <xdr:colOff>92529</xdr:colOff>
                    <xdr:row>42</xdr:row>
                    <xdr:rowOff>97971</xdr:rowOff>
                  </from>
                  <to>
                    <xdr:col>28</xdr:col>
                    <xdr:colOff>359229</xdr:colOff>
                    <xdr:row>43</xdr:row>
                    <xdr:rowOff>130629</xdr:rowOff>
                  </to>
                </anchor>
              </controlPr>
            </control>
          </mc:Choice>
        </mc:AlternateContent>
        <mc:AlternateContent xmlns:mc="http://schemas.openxmlformats.org/markup-compatibility/2006">
          <mc:Choice Requires="x14">
            <control shapeId="2057" r:id="rId4" name="Option Button 9">
              <controlPr defaultSize="0" autoFill="0" autoLine="0" autoPict="0">
                <anchor moveWithCells="1">
                  <from>
                    <xdr:col>27</xdr:col>
                    <xdr:colOff>92529</xdr:colOff>
                    <xdr:row>44</xdr:row>
                    <xdr:rowOff>32657</xdr:rowOff>
                  </from>
                  <to>
                    <xdr:col>28</xdr:col>
                    <xdr:colOff>359229</xdr:colOff>
                    <xdr:row>45</xdr:row>
                    <xdr:rowOff>59871</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D37FF0-DD88-4D4D-A837-05C0D3F456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Source_data</vt:lpstr>
      <vt:lpstr>Pivot Tables</vt:lpstr>
      <vt:lpstr>Dashboard_Wireframe</vt:lpstr>
      <vt:lpstr>Dashboard 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Ricko 12</cp:lastModifiedBy>
  <dcterms:created xsi:type="dcterms:W3CDTF">2023-03-16T03:39:10Z</dcterms:created>
  <dcterms:modified xsi:type="dcterms:W3CDTF">2024-03-25T09:43:50Z</dcterms:modified>
</cp:coreProperties>
</file>