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Dados[[#Headers],[La]:[Lu]]</definedName>
    <definedName name="hvalue">Dados[[#Headers],[Amostra]:[Nº Lab.]]</definedName>
    <definedName name="set_1">set_1!$B$1:$O$1</definedName>
    <definedName name="yvalues">Dados[[#Headers],[La (norm.)]:[Lu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S2" i="6" l="1"/>
  <c r="T2" i="6"/>
  <c r="U2" i="6"/>
  <c r="V2" i="6"/>
  <c r="W2" i="6"/>
  <c r="X2" i="6"/>
  <c r="Y2" i="6"/>
  <c r="Z2" i="6"/>
  <c r="AA2" i="6"/>
  <c r="AB2" i="6"/>
  <c r="AC2" i="6"/>
  <c r="AD2" i="6"/>
  <c r="AE2" i="6"/>
  <c r="R2" i="6"/>
</calcChain>
</file>

<file path=xl/sharedStrings.xml><?xml version="1.0" encoding="utf-8"?>
<sst xmlns="http://schemas.openxmlformats.org/spreadsheetml/2006/main" count="62" uniqueCount="34">
  <si>
    <t>Amostra</t>
  </si>
  <si>
    <t>Nº Lab.</t>
  </si>
  <si>
    <t>Grupo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</si>
  <si>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</si>
  <si>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</si>
  <si>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</si>
  <si>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</si>
  <si>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</si>
  <si>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</si>
  <si>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</si>
  <si>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</si>
  <si>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</si>
  <si>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</si>
  <si>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</si>
  <si>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</si>
  <si>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</si>
  <si>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</si>
  <si>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Y</t>
  </si>
  <si>
    <t>Taylor and McLennan 1985</t>
  </si>
  <si>
    <t>La (norm.)</t>
  </si>
  <si>
    <t>Ce (norm.)</t>
  </si>
  <si>
    <t>Pr (norm.)</t>
  </si>
  <si>
    <t>Nd (norm.)</t>
  </si>
  <si>
    <t>Sm (norm.)</t>
  </si>
  <si>
    <t>Eu (norm.)</t>
  </si>
  <si>
    <t>Gd (norm.)</t>
  </si>
  <si>
    <t>Tb (norm.)</t>
  </si>
  <si>
    <t>Dy (norm.)</t>
  </si>
  <si>
    <t>Ho (norm.)</t>
  </si>
  <si>
    <t>Er (norm.)</t>
  </si>
  <si>
    <t>Tm (norm.)</t>
  </si>
  <si>
    <t>Yb (norm.)</t>
  </si>
  <si>
    <t>Lu (norm.)</t>
  </si>
  <si>
    <t>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</si>
</sst>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5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0"/>
      <tableStyleElement type="header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set_1!$B$1:$O$1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set_1!$B$2:$O$2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Atomic</a:t>
                </a:r>
                <a:r>
                  <a:rPr lang="en-US" sz="1200" baseline="0"/>
                  <a:t> Number</a:t>
                </a:r>
                <a:endParaRPr lang="en-US" sz="12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/Condrite*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*Taylor and McLennan 1985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E2" totalsRowShown="0" headerRowDxfId="48">
  <autoFilter ref="A1:AE2"/>
  <tableColumns count="31">
    <tableColumn id="1" name="Amostra" dataDxfId="47"/>
    <tableColumn id="2" name="Nº Lab." dataDxfId="46"/>
    <tableColumn id="3" name="Grupo" dataDxfId="28"/>
    <tableColumn id="4" name="La" dataDxfId="27"/>
    <tableColumn id="5" name="Ce" dataDxfId="26"/>
    <tableColumn id="6" name="Pr" dataDxfId="25"/>
    <tableColumn id="7" name="Nd" dataDxfId="24"/>
    <tableColumn id="8" name="Sm" dataDxfId="23"/>
    <tableColumn id="9" name="Eu" dataDxfId="22"/>
    <tableColumn id="11" name="Gd" dataDxfId="21"/>
    <tableColumn id="12" name="Tb" dataDxfId="20"/>
    <tableColumn id="10" name="Dy" dataDxfId="19"/>
    <tableColumn id="13" name="Ho" dataDxfId="18"/>
    <tableColumn id="14" name="Er" dataDxfId="17"/>
    <tableColumn id="15" name="Tm" dataDxfId="16"/>
    <tableColumn id="16" name="Yb" dataDxfId="15"/>
    <tableColumn id="17" name="Lu" dataDxfId="14"/>
    <tableColumn id="32" name="La (norm.)" dataDxfId="13">
      <calculatedColumnFormula>Dados[La]/normTab[La]</calculatedColumnFormula>
    </tableColumn>
    <tableColumn id="33" name="Ce (norm.)" dataDxfId="12">
      <calculatedColumnFormula>Dados[Ce]/normTab[Ce]</calculatedColumnFormula>
    </tableColumn>
    <tableColumn id="34" name="Pr (norm.)" dataDxfId="11">
      <calculatedColumnFormula>Dados[Pr]/normTab[Pr]</calculatedColumnFormula>
    </tableColumn>
    <tableColumn id="35" name="Nd (norm.)" dataDxfId="10">
      <calculatedColumnFormula>Dados[Nd]/normTab[Nd]</calculatedColumnFormula>
    </tableColumn>
    <tableColumn id="36" name="Sm (norm.)" dataDxfId="9">
      <calculatedColumnFormula>Dados[Sm]/normTab[Sm]</calculatedColumnFormula>
    </tableColumn>
    <tableColumn id="37" name="Eu (norm.)" dataDxfId="8">
      <calculatedColumnFormula>Dados[Eu]/normTab[Eu]</calculatedColumnFormula>
    </tableColumn>
    <tableColumn id="38" name="Gd (norm.)" dataDxfId="7">
      <calculatedColumnFormula>Dados[Gd]/normTab[Gd]</calculatedColumnFormula>
    </tableColumn>
    <tableColumn id="39" name="Tb (norm.)" dataDxfId="6">
      <calculatedColumnFormula>Dados[Tb]/normTab[Tb]</calculatedColumnFormula>
    </tableColumn>
    <tableColumn id="40" name="Dy (norm.)" dataDxfId="5">
      <calculatedColumnFormula>Dados[Dy]/normTab[Dy]</calculatedColumnFormula>
    </tableColumn>
    <tableColumn id="41" name="Ho (norm.)" dataDxfId="4">
      <calculatedColumnFormula>Dados[Ho]/normTab[Ho]</calculatedColumnFormula>
    </tableColumn>
    <tableColumn id="42" name="Er (norm.)" dataDxfId="3">
      <calculatedColumnFormula>Dados[Er]/normTab[Er]</calculatedColumnFormula>
    </tableColumn>
    <tableColumn id="43" name="Tm (norm.)" dataDxfId="2">
      <calculatedColumnFormula>Dados[Tm]/normTab[Tm]</calculatedColumnFormula>
    </tableColumn>
    <tableColumn id="44" name="Yb (norm.)" dataDxfId="1">
      <calculatedColumnFormula>Dados[Yb]/normTab[Yb]</calculatedColumnFormula>
    </tableColumn>
    <tableColumn id="45" name="Lu (norm.)" dataDxfId="0">
      <calculatedColumnFormula>Dados[Lu]/normTab[Lu]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P2" totalsRowShown="0" headerRowDxfId="45" dataDxfId="44">
  <autoFilter ref="A1:P2"/>
  <tableColumns count="16">
    <tableColumn id="1" name="Autor"/>
    <tableColumn id="2" name="La" dataDxfId="43"/>
    <tableColumn id="3" name="Ce" dataDxfId="42"/>
    <tableColumn id="4" name="Pr" dataDxfId="41"/>
    <tableColumn id="5" name="Nd" dataDxfId="40"/>
    <tableColumn id="6" name="Sm" dataDxfId="39"/>
    <tableColumn id="7" name="Eu" dataDxfId="38"/>
    <tableColumn id="8" name="Gd" dataDxfId="37"/>
    <tableColumn id="9" name="Tb" dataDxfId="36"/>
    <tableColumn id="10" name="Dy" dataDxfId="35"/>
    <tableColumn id="11" name="Ho" dataDxfId="34"/>
    <tableColumn id="12" name="Er" dataDxfId="33"/>
    <tableColumn id="13" name="Tm" dataDxfId="32"/>
    <tableColumn id="14" name="Yb" dataDxfId="31"/>
    <tableColumn id="15" name="Lu" dataDxfId="30"/>
    <tableColumn id="16" name="Y" dataDxfId="2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E2"/>
  <sheetViews>
    <sheetView tabSelected="1" workbookViewId="0">
      <selection activeCell="Q8" sqref="Q8"/>
    </sheetView>
  </sheetViews>
  <sheetFormatPr defaultRowHeight="12" x14ac:dyDescent="0.2"/>
  <cols>
    <col min="1" max="1" width="10.5703125" customWidth="1"/>
    <col min="2" max="2" width="9.5703125" customWidth="1"/>
    <col min="4" max="17" width="8.42578125" customWidth="1"/>
    <col min="18" max="18" width="11.5703125" bestFit="1" customWidth="1"/>
    <col min="19" max="19" width="11.7109375" bestFit="1" customWidth="1"/>
    <col min="20" max="20" width="11.42578125" bestFit="1" customWidth="1"/>
    <col min="21" max="21" width="11.7109375" bestFit="1" customWidth="1"/>
    <col min="22" max="22" width="12.28515625" bestFit="1" customWidth="1"/>
    <col min="23" max="23" width="11.5703125" bestFit="1" customWidth="1"/>
    <col min="24" max="24" width="11.7109375" bestFit="1" customWidth="1"/>
    <col min="25" max="26" width="11.5703125" bestFit="1" customWidth="1"/>
    <col min="27" max="27" width="11.7109375" bestFit="1" customWidth="1"/>
    <col min="28" max="28" width="11.28515625" bestFit="1" customWidth="1"/>
    <col min="29" max="29" width="12.140625" bestFit="1" customWidth="1"/>
    <col min="30" max="31" width="11.5703125" bestFit="1" customWidth="1"/>
  </cols>
  <sheetData>
    <row r="1" spans="1:31" ht="15" x14ac:dyDescent="0.2">
      <c r="A1" s="9" t="s">
        <v>0</v>
      </c>
      <c r="B1" s="10" t="s">
        <v>1</v>
      </c>
      <c r="C1" s="9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  <c r="Y1" s="11" t="s">
        <v>26</v>
      </c>
      <c r="Z1" s="11" t="s">
        <v>27</v>
      </c>
      <c r="AA1" s="11" t="s">
        <v>28</v>
      </c>
      <c r="AB1" s="11" t="s">
        <v>29</v>
      </c>
      <c r="AC1" s="11" t="s">
        <v>30</v>
      </c>
      <c r="AD1" s="11" t="s">
        <v>31</v>
      </c>
      <c r="AE1" s="11" t="s">
        <v>32</v>
      </c>
    </row>
    <row r="2" spans="1:31" x14ac:dyDescent="0.2">
      <c r="A2" s="12"/>
      <c r="B2" s="12"/>
      <c r="C2" s="12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>
        <f>Dados[La]/normTab[La]</f>
        <v>0</v>
      </c>
      <c r="S2" s="19">
        <f>Dados[Ce]/normTab[Ce]</f>
        <v>0</v>
      </c>
      <c r="T2" s="19">
        <f>Dados[Pr]/normTab[Pr]</f>
        <v>0</v>
      </c>
      <c r="U2" s="19">
        <f>Dados[Nd]/normTab[Nd]</f>
        <v>0</v>
      </c>
      <c r="V2" s="19">
        <f>Dados[Sm]/normTab[Sm]</f>
        <v>0</v>
      </c>
      <c r="W2" s="19">
        <f>Dados[Eu]/normTab[Eu]</f>
        <v>0</v>
      </c>
      <c r="X2" s="19">
        <f>Dados[Gd]/normTab[Gd]</f>
        <v>0</v>
      </c>
      <c r="Y2" s="19">
        <f>Dados[Tb]/normTab[Tb]</f>
        <v>0</v>
      </c>
      <c r="Z2" s="19">
        <f>Dados[Dy]/normTab[Dy]</f>
        <v>0</v>
      </c>
      <c r="AA2" s="19">
        <f>Dados[Ho]/normTab[Ho]</f>
        <v>0</v>
      </c>
      <c r="AB2" s="19">
        <f>Dados[Er]/normTab[Er]</f>
        <v>0</v>
      </c>
      <c r="AC2" s="19">
        <f>Dados[Tm]/normTab[Tm]</f>
        <v>0</v>
      </c>
      <c r="AD2" s="19">
        <f>Dados[Yb]/normTab[Yb]</f>
        <v>0</v>
      </c>
      <c r="AE2" s="19">
        <f>Dados[Lu]/normTab[Lu]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45"/>
  <sheetViews>
    <sheetView topLeftCell="B1" zoomScaleNormal="100" workbookViewId="0">
      <selection activeCell="P14" sqref="P14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5" ht="12.75" thickBot="1" x14ac:dyDescent="0.25">
      <c r="B1" s="18" t="s">
        <v>3</v>
      </c>
      <c r="C1" s="18" t="s">
        <v>4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15</v>
      </c>
      <c r="O1" s="18" t="s">
        <v>16</v>
      </c>
    </row>
    <row r="2" spans="1:15" ht="12.75" thickTop="1" x14ac:dyDescent="0.2"/>
    <row r="7" spans="1:15" x14ac:dyDescent="0.2">
      <c r="A7" s="2"/>
      <c r="B7" s="2"/>
      <c r="C7" s="2"/>
    </row>
    <row r="8" spans="1:15" x14ac:dyDescent="0.2">
      <c r="A8" s="2"/>
      <c r="B8" s="2"/>
      <c r="C8" s="2"/>
    </row>
    <row r="9" spans="1:15" x14ac:dyDescent="0.2">
      <c r="A9" s="2"/>
      <c r="B9" s="2"/>
      <c r="C9" s="2"/>
    </row>
    <row r="10" spans="1:15" x14ac:dyDescent="0.2">
      <c r="A10" s="2"/>
      <c r="B10" s="2"/>
      <c r="C10" s="2"/>
    </row>
    <row r="11" spans="1:15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P35"/>
  <sheetViews>
    <sheetView zoomScaleNormal="100" workbookViewId="0">
      <selection activeCell="E16" sqref="E16"/>
    </sheetView>
  </sheetViews>
  <sheetFormatPr defaultRowHeight="12" x14ac:dyDescent="0.2"/>
  <cols>
    <col min="1" max="1" width="22.5703125" style="2" bestFit="1" customWidth="1"/>
    <col min="2" max="2" width="6.5703125" style="2" customWidth="1"/>
    <col min="3" max="3" width="15.140625" style="2" customWidth="1"/>
    <col min="4" max="16384" width="9.140625" style="2"/>
  </cols>
  <sheetData>
    <row r="1" spans="1:16" x14ac:dyDescent="0.2">
      <c r="A1" s="2" t="s">
        <v>33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4" t="s">
        <v>17</v>
      </c>
    </row>
    <row r="2" spans="1:16" x14ac:dyDescent="0.2">
      <c r="A2" s="2" t="s">
        <v>18</v>
      </c>
      <c r="B2" s="15">
        <v>0.36699999999999999</v>
      </c>
      <c r="C2" s="15">
        <v>0.95699999999999996</v>
      </c>
      <c r="D2" s="15">
        <v>0.13700000000000001</v>
      </c>
      <c r="E2" s="15">
        <v>0.71099999999999997</v>
      </c>
      <c r="F2" s="15">
        <v>0.23100000000000001</v>
      </c>
      <c r="G2" s="15">
        <v>8.6999999999999994E-2</v>
      </c>
      <c r="H2" s="15">
        <v>0.30599999999999999</v>
      </c>
      <c r="I2" s="15">
        <v>5.8000000000000003E-2</v>
      </c>
      <c r="J2" s="15">
        <v>0.38100000000000001</v>
      </c>
      <c r="K2" s="15">
        <v>8.5099999999999995E-2</v>
      </c>
      <c r="L2" s="15">
        <v>0.249</v>
      </c>
      <c r="M2" s="15">
        <v>3.56E-2</v>
      </c>
      <c r="N2" s="15">
        <v>0.248</v>
      </c>
      <c r="O2" s="15">
        <v>3.8100000000000002E-2</v>
      </c>
      <c r="P2" s="16">
        <v>2.1</v>
      </c>
    </row>
    <row r="3" spans="1:16" x14ac:dyDescent="0.2">
      <c r="A3" s="1"/>
      <c r="B3" s="13"/>
    </row>
    <row r="4" spans="1:16" x14ac:dyDescent="0.2">
      <c r="B4" s="13"/>
    </row>
    <row r="5" spans="1:16" x14ac:dyDescent="0.2">
      <c r="A5" s="5"/>
      <c r="B5" s="13"/>
    </row>
    <row r="6" spans="1:16" x14ac:dyDescent="0.2">
      <c r="A6" s="4"/>
      <c r="B6" s="13"/>
    </row>
    <row r="7" spans="1:16" x14ac:dyDescent="0.2">
      <c r="A7" s="6"/>
      <c r="B7" s="13"/>
    </row>
    <row r="8" spans="1:16" x14ac:dyDescent="0.2">
      <c r="A8" s="6"/>
      <c r="B8" s="13"/>
    </row>
    <row r="9" spans="1:16" x14ac:dyDescent="0.2">
      <c r="A9" s="6"/>
      <c r="B9" s="13"/>
    </row>
    <row r="10" spans="1:16" x14ac:dyDescent="0.2">
      <c r="A10" s="6"/>
      <c r="B10" s="13"/>
    </row>
    <row r="11" spans="1:16" x14ac:dyDescent="0.2">
      <c r="A11" s="6"/>
      <c r="B11" s="13"/>
    </row>
    <row r="12" spans="1:16" x14ac:dyDescent="0.2">
      <c r="A12" s="6"/>
      <c r="B12" s="13"/>
    </row>
    <row r="13" spans="1:16" x14ac:dyDescent="0.2">
      <c r="A13" s="3"/>
      <c r="B13" s="13"/>
    </row>
    <row r="14" spans="1:16" x14ac:dyDescent="0.2">
      <c r="A14" s="3"/>
      <c r="B14" s="13"/>
    </row>
    <row r="15" spans="1:16" x14ac:dyDescent="0.2">
      <c r="A15" s="3"/>
      <c r="B15" s="13"/>
    </row>
    <row r="16" spans="1:16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2016-07-26T18:47:24Z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