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Dados[[#Headers],[La]:[Lu]]</definedName>
    <definedName name="hvalue">Dados[[#Headers],[Amostra]:[Nº Lab.]]</definedName>
    <definedName name="set_1">set_1!$B$1:$O$1</definedName>
    <definedName name="yvalues">Dados[[#Headers],[La (norm.)]:[Lu (norm.)]]</definedName>
  </definedNames>
  <calcPr calcId="171027" calcMode="manual" calcOnSave="0"/>
</workbook>
</file>

<file path=xl/calcChain.xml><?xml version="1.0" encoding="utf-8"?>
<calcChain xmlns="http://schemas.openxmlformats.org/spreadsheetml/2006/main">
  <c r="S2" i="6" l="1"/>
  <c r="T2" i="6"/>
  <c r="U2" i="6"/>
  <c r="V2" i="6"/>
  <c r="W2" i="6"/>
  <c r="X2" i="6"/>
  <c r="Y2" i="6"/>
  <c r="Z2" i="6"/>
  <c r="AA2" i="6"/>
  <c r="AB2" i="6"/>
  <c r="AC2" i="6"/>
  <c r="AD2" i="6"/>
  <c r="AE2" i="6"/>
  <c r="R2" i="6"/>
</calcChain>
</file>

<file path=xl/sharedStrings.xml><?xml version="1.0" encoding="utf-8"?>
<sst xmlns="http://schemas.openxmlformats.org/spreadsheetml/2006/main" count="62" uniqueCount="34">
  <si>
    <t>Amostra</t>
  </si>
  <si>
    <t>Nº Lab.</t>
  </si>
  <si>
    <t>Grupo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</si>
  <si>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</si>
  <si>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</si>
  <si>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</si>
  <si>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</si>
  <si>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</si>
  <si>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</si>
  <si>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</si>
  <si>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</si>
  <si>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</si>
  <si>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</si>
  <si>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</si>
  <si>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</si>
  <si>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</si>
  <si>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</si>
  <si>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La (norm.)</t>
  </si>
  <si>
    <t>Ce (norm.)</t>
  </si>
  <si>
    <t>Pr (norm.)</t>
  </si>
  <si>
    <t>Nd (norm.)</t>
  </si>
  <si>
    <t>Sm (norm.)</t>
  </si>
  <si>
    <t>Eu (norm.)</t>
  </si>
  <si>
    <t>Gd (norm.)</t>
  </si>
  <si>
    <t>Tb (norm.)</t>
  </si>
  <si>
    <t>Dy (norm.)</t>
  </si>
  <si>
    <t>Ho (norm.)</t>
  </si>
  <si>
    <t>Er (norm.)</t>
  </si>
  <si>
    <t>Tm (norm.)</t>
  </si>
  <si>
    <t>Yb (norm.)</t>
  </si>
  <si>
    <t>Lu (norm.)</t>
  </si>
  <si>
    <t>Autor</t>
  </si>
  <si>
    <t>ES - Haskin 1976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</si>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</sst>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51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0"/>
      <tableStyleElement type="headerRow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set_1!$B$1:$O$1</c:f>
              <c:strCache>
                <c:ptCount val="14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Sm</c:v>
                </c:pt>
                <c:pt idx="5">
                  <c:v>Eu</c:v>
                </c:pt>
                <c:pt idx="6">
                  <c:v>Gd</c:v>
                </c:pt>
                <c:pt idx="7">
                  <c:v>Tb</c:v>
                </c:pt>
                <c:pt idx="8">
                  <c:v>Dy</c:v>
                </c:pt>
                <c:pt idx="9">
                  <c:v>Ho</c:v>
                </c:pt>
                <c:pt idx="10">
                  <c:v>Er</c:v>
                </c:pt>
                <c:pt idx="11">
                  <c:v>Tm</c:v>
                </c:pt>
                <c:pt idx="12">
                  <c:v>Yb</c:v>
                </c:pt>
                <c:pt idx="13">
                  <c:v>Lu</c:v>
                </c:pt>
              </c:strCache>
            </c:strRef>
          </c:cat>
          <c:val>
            <c:numRef>
              <c:f>set_1!$B$2:$O$2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Atomic</a:t>
                </a:r>
                <a:r>
                  <a:rPr lang="en-US" sz="1200" baseline="0"/>
                  <a:t> Number</a:t>
                </a:r>
                <a:endParaRPr lang="en-US" sz="12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 /ES*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*Haskin and Haskin 1976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E2" totalsRowShown="0" headerRowDxfId="48">
  <autoFilter ref="A1:AE2"/>
  <tableColumns count="31">
    <tableColumn id="1" name="Amostra" dataDxfId="47"/>
    <tableColumn id="2" name="Nº Lab." dataDxfId="46"/>
    <tableColumn id="3" name="Grupo" dataDxfId="45"/>
    <tableColumn id="4" name="La" dataDxfId="44"/>
    <tableColumn id="5" name="Ce" dataDxfId="43"/>
    <tableColumn id="6" name="Pr" dataDxfId="42"/>
    <tableColumn id="7" name="Nd" dataDxfId="41"/>
    <tableColumn id="8" name="Sm" dataDxfId="40"/>
    <tableColumn id="9" name="Eu" dataDxfId="39"/>
    <tableColumn id="11" name="Gd" dataDxfId="38"/>
    <tableColumn id="12" name="Tb" dataDxfId="37"/>
    <tableColumn id="10" name="Dy" dataDxfId="36"/>
    <tableColumn id="13" name="Ho" dataDxfId="35"/>
    <tableColumn id="14" name="Er" dataDxfId="34"/>
    <tableColumn id="15" name="Tm" dataDxfId="33"/>
    <tableColumn id="16" name="Yb" dataDxfId="32"/>
    <tableColumn id="17" name="Lu" dataDxfId="31"/>
    <tableColumn id="32" name="La (norm.)" dataDxfId="30">
      <calculatedColumnFormula>IF(normTab[La] = "",NA(),Dados[La]/normTab[La])</calculatedColumnFormula>
    </tableColumn>
    <tableColumn id="33" name="Ce (norm.)" dataDxfId="29">
      <calculatedColumnFormula>IF(normTab[Ce] = "",NA(),Dados[Ce]/normTab[Ce])</calculatedColumnFormula>
    </tableColumn>
    <tableColumn id="34" name="Pr (norm.)" dataDxfId="28">
      <calculatedColumnFormula>IF(normTab[Pr] = "",NA(),Dados[Pr]/normTab[Pr])</calculatedColumnFormula>
    </tableColumn>
    <tableColumn id="35" name="Nd (norm.)" dataDxfId="27">
      <calculatedColumnFormula>IF(normTab[Nd] = "",NA(),Dados[Nd]/normTab[Nd])</calculatedColumnFormula>
    </tableColumn>
    <tableColumn id="36" name="Sm (norm.)" dataDxfId="26">
      <calculatedColumnFormula>IF(normTab[Sm] = "",NA(),Dados[Sm]/normTab[Sm])</calculatedColumnFormula>
    </tableColumn>
    <tableColumn id="37" name="Eu (norm.)" dataDxfId="25">
      <calculatedColumnFormula>IF(normTab[Eu] = "",NA(),Dados[Eu]/normTab[Eu])</calculatedColumnFormula>
    </tableColumn>
    <tableColumn id="38" name="Gd (norm.)" dataDxfId="24">
      <calculatedColumnFormula>IF(normTab[Gd] = "",NA(),Dados[Gd]/normTab[Gd])</calculatedColumnFormula>
    </tableColumn>
    <tableColumn id="39" name="Tb (norm.)" dataDxfId="23">
      <calculatedColumnFormula>IF(normTab[Tb] = "",NA(),Dados[Tb]/normTab[Tb])</calculatedColumnFormula>
    </tableColumn>
    <tableColumn id="40" name="Dy (norm.)" dataDxfId="22">
      <calculatedColumnFormula>IF(normTab[Dy] = "",NA(),Dados[Dy]/normTab[Dy])</calculatedColumnFormula>
    </tableColumn>
    <tableColumn id="41" name="Ho (norm.)" dataDxfId="21">
      <calculatedColumnFormula>IF(normTab[Ho] = "",NA(),Dados[Ho]/normTab[Ho])</calculatedColumnFormula>
    </tableColumn>
    <tableColumn id="42" name="Er (norm.)" dataDxfId="20">
      <calculatedColumnFormula>IF(normTab[Er] = "",NA(),Dados[Er]/normTab[Er])</calculatedColumnFormula>
    </tableColumn>
    <tableColumn id="43" name="Tm (norm.)" dataDxfId="19">
      <calculatedColumnFormula>IF(normTab[Tm] = "",NA(),Dados[Tm]/normTab[Tm])</calculatedColumnFormula>
    </tableColumn>
    <tableColumn id="44" name="Yb (norm.)" dataDxfId="18">
      <calculatedColumnFormula>IF(normTab[Yb] = "",NA(),Dados[Yb]/normTab[Yb])</calculatedColumnFormula>
    </tableColumn>
    <tableColumn id="45" name="Lu (norm.)" dataDxfId="17">
      <calculatedColumnFormula>IF(normTab[Lu] = "",NA(),Dados[Lu]/normTab[Lu])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P2" totalsRowShown="0" headerRowDxfId="16" dataDxfId="15">
  <autoFilter ref="A1:P2"/>
  <tableColumns count="16">
    <tableColumn id="1" name="Autor"/>
    <tableColumn id="2" name="La" dataDxfId="14"/>
    <tableColumn id="3" name="Ce" dataDxfId="13"/>
    <tableColumn id="4" name="Pr" dataDxfId="12"/>
    <tableColumn id="5" name="Nd" dataDxfId="11"/>
    <tableColumn id="6" name="Sm" dataDxfId="10"/>
    <tableColumn id="7" name="Eu" dataDxfId="9"/>
    <tableColumn id="8" name="Gd" dataDxfId="8"/>
    <tableColumn id="9" name="Tb" dataDxfId="7"/>
    <tableColumn id="10" name="Dy" dataDxfId="6"/>
    <tableColumn id="11" name="Ho" dataDxfId="5"/>
    <tableColumn id="12" name="Er" dataDxfId="4"/>
    <tableColumn id="13" name="Tm" dataDxfId="3"/>
    <tableColumn id="14" name="Yb" dataDxfId="2"/>
    <tableColumn id="15" name="Lu" dataDxfId="1"/>
    <tableColumn id="16" name="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E2"/>
  <sheetViews>
    <sheetView tabSelected="1" topLeftCell="K1" workbookViewId="0">
      <selection activeCell="V20" sqref="V20"/>
    </sheetView>
  </sheetViews>
  <sheetFormatPr defaultRowHeight="12" x14ac:dyDescent="0.2"/>
  <cols>
    <col min="1" max="1" width="10.5703125" customWidth="1"/>
    <col min="2" max="2" width="9.5703125" customWidth="1"/>
    <col min="4" max="17" width="8.42578125" customWidth="1"/>
    <col min="18" max="18" width="11.5703125" bestFit="1" customWidth="1"/>
    <col min="19" max="19" width="11.7109375" bestFit="1" customWidth="1"/>
    <col min="20" max="20" width="11.42578125" bestFit="1" customWidth="1"/>
    <col min="21" max="21" width="11.7109375" bestFit="1" customWidth="1"/>
    <col min="22" max="22" width="12.28515625" bestFit="1" customWidth="1"/>
    <col min="23" max="23" width="11.5703125" bestFit="1" customWidth="1"/>
    <col min="24" max="24" width="11.7109375" bestFit="1" customWidth="1"/>
    <col min="25" max="26" width="11.5703125" bestFit="1" customWidth="1"/>
    <col min="27" max="27" width="11.7109375" bestFit="1" customWidth="1"/>
    <col min="28" max="28" width="11.28515625" bestFit="1" customWidth="1"/>
    <col min="29" max="29" width="12.140625" bestFit="1" customWidth="1"/>
    <col min="30" max="31" width="11.5703125" bestFit="1" customWidth="1"/>
  </cols>
  <sheetData>
    <row r="1" spans="1:31" ht="15" x14ac:dyDescent="0.2">
      <c r="A1" s="9" t="s">
        <v>0</v>
      </c>
      <c r="B1" s="10" t="s">
        <v>1</v>
      </c>
      <c r="C1" s="9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</row>
    <row r="2" spans="1:31" x14ac:dyDescent="0.2">
      <c r="A2" s="12"/>
      <c r="B2" s="12"/>
      <c r="C2" s="12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>
        <f>IF(normTab[La] = "",NA(),Dados[La]/normTab[La])</f>
        <v>0</v>
      </c>
      <c r="S2" s="16">
        <f>IF(normTab[Ce] = "",NA(),Dados[Ce]/normTab[Ce])</f>
        <v>0</v>
      </c>
      <c r="T2" s="16">
        <f>IF(normTab[Pr] = "",NA(),Dados[Pr]/normTab[Pr])</f>
        <v>0</v>
      </c>
      <c r="U2" s="16">
        <f>IF(normTab[Nd] = "",NA(),Dados[Nd]/normTab[Nd])</f>
        <v>0</v>
      </c>
      <c r="V2" s="16">
        <f>IF(normTab[Sm] = "",NA(),Dados[Sm]/normTab[Sm])</f>
        <v>0</v>
      </c>
      <c r="W2" s="16">
        <f>IF(normTab[Eu] = "",NA(),Dados[Eu]/normTab[Eu])</f>
        <v>0</v>
      </c>
      <c r="X2" s="16">
        <f>IF(normTab[Gd] = "",NA(),Dados[Gd]/normTab[Gd])</f>
        <v>0</v>
      </c>
      <c r="Y2" s="16">
        <f>IF(normTab[Tb] = "",NA(),Dados[Tb]/normTab[Tb])</f>
        <v>0</v>
      </c>
      <c r="Z2" s="16" t="e">
        <f>IF(normTab[Dy] = "",NA(),Dados[Dy]/normTab[Dy])</f>
        <v>#N/A</v>
      </c>
      <c r="AA2" s="16">
        <f>IF(normTab[Ho] = "",NA(),Dados[Ho]/normTab[Ho])</f>
        <v>0</v>
      </c>
      <c r="AB2" s="16">
        <f>IF(normTab[Er] = "",NA(),Dados[Er]/normTab[Er])</f>
        <v>0</v>
      </c>
      <c r="AC2" s="16">
        <f>IF(normTab[Tm] = "",NA(),Dados[Tm]/normTab[Tm])</f>
        <v>0</v>
      </c>
      <c r="AD2" s="16">
        <f>IF(normTab[Yb] = "",NA(),Dados[Yb]/normTab[Yb])</f>
        <v>0</v>
      </c>
      <c r="AE2" s="16">
        <f>IF(normTab[Lu] = "",NA(),Dados[Lu]/normTab[Lu])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O45"/>
  <sheetViews>
    <sheetView topLeftCell="B1" zoomScaleNormal="100" workbookViewId="0">
      <selection activeCell="C41" sqref="C41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5" ht="12.75" thickBot="1" x14ac:dyDescent="0.25"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</row>
    <row r="2" spans="1:15" ht="12.75" thickTop="1" x14ac:dyDescent="0.2"/>
    <row r="7" spans="1:15" x14ac:dyDescent="0.2">
      <c r="A7" s="2"/>
      <c r="B7" s="2"/>
      <c r="C7" s="2"/>
    </row>
    <row r="8" spans="1:15" x14ac:dyDescent="0.2">
      <c r="A8" s="2"/>
      <c r="B8" s="2"/>
      <c r="C8" s="2"/>
    </row>
    <row r="9" spans="1:15" x14ac:dyDescent="0.2">
      <c r="A9" s="2"/>
      <c r="B9" s="2"/>
      <c r="C9" s="2"/>
    </row>
    <row r="10" spans="1:15" x14ac:dyDescent="0.2">
      <c r="A10" s="2"/>
      <c r="B10" s="2"/>
      <c r="C10" s="2"/>
    </row>
    <row r="11" spans="1:15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P35"/>
  <sheetViews>
    <sheetView zoomScaleNormal="100" workbookViewId="0">
      <selection activeCell="H4" sqref="H4"/>
    </sheetView>
  </sheetViews>
  <sheetFormatPr defaultRowHeight="12" x14ac:dyDescent="0.2"/>
  <cols>
    <col min="1" max="1" width="22.5703125" style="2" bestFit="1" customWidth="1"/>
    <col min="2" max="2" width="6.5703125" style="2" customWidth="1"/>
    <col min="3" max="3" width="15.140625" style="2" customWidth="1"/>
    <col min="4" max="16384" width="9.140625" style="2"/>
  </cols>
  <sheetData>
    <row r="1" spans="1:16" x14ac:dyDescent="0.2">
      <c r="A1" s="2" t="s">
        <v>31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3" t="s">
        <v>8</v>
      </c>
      <c r="H1" s="13" t="s">
        <v>9</v>
      </c>
      <c r="I1" s="13" t="s">
        <v>10</v>
      </c>
      <c r="J1" s="13" t="s">
        <v>11</v>
      </c>
      <c r="K1" s="13" t="s">
        <v>12</v>
      </c>
      <c r="L1" s="13" t="s">
        <v>13</v>
      </c>
      <c r="M1" s="13" t="s">
        <v>14</v>
      </c>
      <c r="N1" s="13" t="s">
        <v>15</v>
      </c>
      <c r="O1" s="13" t="s">
        <v>16</v>
      </c>
      <c r="P1" s="17" t="s">
        <v>33</v>
      </c>
    </row>
    <row r="2" spans="1:16" x14ac:dyDescent="0.2">
      <c r="A2" s="2" t="s">
        <v>32</v>
      </c>
      <c r="B2" s="13">
        <v>41.1</v>
      </c>
      <c r="C2" s="13">
        <v>81.3</v>
      </c>
      <c r="D2" s="13">
        <v>10.4</v>
      </c>
      <c r="E2" s="13">
        <v>40.1</v>
      </c>
      <c r="F2" s="13">
        <v>7.3</v>
      </c>
      <c r="G2" s="13">
        <v>1.52</v>
      </c>
      <c r="H2" s="13">
        <v>6.03</v>
      </c>
      <c r="I2" s="13">
        <v>1.05</v>
      </c>
      <c r="J2" s="13"/>
      <c r="K2" s="13">
        <v>1.2</v>
      </c>
      <c r="L2" s="13">
        <v>3.55</v>
      </c>
      <c r="M2" s="13">
        <v>0.56000000000000005</v>
      </c>
      <c r="N2" s="13">
        <v>3.29</v>
      </c>
      <c r="O2" s="13">
        <v>0.57999999999999996</v>
      </c>
      <c r="P2" s="13">
        <v>31.8</v>
      </c>
    </row>
    <row r="3" spans="1:16" x14ac:dyDescent="0.2">
      <c r="A3" s="1"/>
      <c r="B3" s="13"/>
    </row>
    <row r="4" spans="1:16" x14ac:dyDescent="0.2">
      <c r="B4" s="13"/>
    </row>
    <row r="5" spans="1:16" x14ac:dyDescent="0.2">
      <c r="A5" s="5"/>
      <c r="B5" s="13"/>
    </row>
    <row r="6" spans="1:16" x14ac:dyDescent="0.2">
      <c r="A6" s="4"/>
      <c r="B6" s="13"/>
    </row>
    <row r="7" spans="1:16" x14ac:dyDescent="0.2">
      <c r="A7" s="6"/>
      <c r="B7" s="13"/>
    </row>
    <row r="8" spans="1:16" x14ac:dyDescent="0.2">
      <c r="A8" s="6"/>
      <c r="B8" s="13"/>
    </row>
    <row r="9" spans="1:16" x14ac:dyDescent="0.2">
      <c r="A9" s="6"/>
      <c r="B9" s="13"/>
    </row>
    <row r="10" spans="1:16" x14ac:dyDescent="0.2">
      <c r="A10" s="6"/>
      <c r="B10" s="13"/>
    </row>
    <row r="11" spans="1:16" x14ac:dyDescent="0.2">
      <c r="A11" s="6"/>
      <c r="B11" s="13"/>
    </row>
    <row r="12" spans="1:16" x14ac:dyDescent="0.2">
      <c r="A12" s="6"/>
      <c r="B12" s="13"/>
    </row>
    <row r="13" spans="1:16" x14ac:dyDescent="0.2">
      <c r="A13" s="3"/>
      <c r="B13" s="13"/>
    </row>
    <row r="14" spans="1:16" x14ac:dyDescent="0.2">
      <c r="A14" s="3"/>
      <c r="B14" s="13"/>
    </row>
    <row r="15" spans="1:16" x14ac:dyDescent="0.2">
      <c r="A15" s="3"/>
      <c r="B15" s="13"/>
    </row>
    <row r="16" spans="1:16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2016-07-26T19:29:34Z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