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Dados[[#Headers],[Rb]:[Lu]]</definedName>
    <definedName name="hvalue">Dados[[#Headers],[Amostra]:[Nº Lab.]]</definedName>
    <definedName name="set_1">set_1!$B$1:$S$1</definedName>
    <definedName name="yvalues">Dados[[#Headers],[Rb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W2" i="6" l="1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V2" i="6"/>
</calcChain>
</file>

<file path=xl/sharedStrings.xml><?xml version="1.0" encoding="utf-8"?>
<sst xmlns="http://schemas.openxmlformats.org/spreadsheetml/2006/main" count="77" uniqueCount="41">
  <si>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</si>
  <si>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</si>
  <si>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</si>
  <si>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</si>
  <si>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</si>
  <si>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</si>
  <si>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</si>
  <si>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</si>
  <si>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</si>
  <si>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</si>
  <si>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</si>
  <si>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</si>
  <si>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</si>
  <si>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</si>
  <si>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</si>
  <si>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</si>
  <si>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</si>
  <si>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</si>
  <si>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Gd</t>
  </si>
  <si>
    <t>Tb</t>
  </si>
  <si>
    <t>Yb</t>
  </si>
  <si>
    <t>Lu</t>
  </si>
  <si>
    <t>Rb (norm.)</t>
  </si>
  <si>
    <t>Ba (norm.)</t>
  </si>
  <si>
    <t>Th (norm.)</t>
  </si>
  <si>
    <t>Nb (norm.)</t>
  </si>
  <si>
    <t>K (norm.)</t>
  </si>
  <si>
    <t>La (norm.)</t>
  </si>
  <si>
    <t>Ce (norm.)</t>
  </si>
  <si>
    <t>Sr (norm.)</t>
  </si>
  <si>
    <t>P (norm.)</t>
  </si>
  <si>
    <t>Nd (norm.)</t>
  </si>
  <si>
    <t>Zr (norm.)</t>
  </si>
  <si>
    <t>Sm (norm.)</t>
  </si>
  <si>
    <t>Ti (norm.)</t>
  </si>
  <si>
    <t>Gd (norm.)</t>
  </si>
  <si>
    <t>Tb (norm.)</t>
  </si>
  <si>
    <t>Y (norm.)</t>
  </si>
  <si>
    <t>Yb (norm.)</t>
  </si>
  <si>
    <t>Lu (norm.)</t>
  </si>
  <si>
    <t>Primitive Mantle - Sun and McDonough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</si>
</sst>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62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set_1!$B$1:$S$1</c:f>
              <c:strCache>
                <c:ptCount val="18"/>
                <c:pt idx="0">
                  <c:v>Rb</c:v>
                </c:pt>
                <c:pt idx="1">
                  <c:v>Ba</c:v>
                </c:pt>
                <c:pt idx="2">
                  <c:v>Th</c:v>
                </c:pt>
                <c:pt idx="3">
                  <c:v>Nb</c:v>
                </c:pt>
                <c:pt idx="4">
                  <c:v>K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P</c:v>
                </c:pt>
                <c:pt idx="9">
                  <c:v>Nd</c:v>
                </c:pt>
                <c:pt idx="10">
                  <c:v>Zr</c:v>
                </c:pt>
                <c:pt idx="11">
                  <c:v>Sm</c:v>
                </c:pt>
                <c:pt idx="12">
                  <c:v>Ti</c:v>
                </c:pt>
                <c:pt idx="13">
                  <c:v>Gd</c:v>
                </c:pt>
                <c:pt idx="14">
                  <c:v>Tb</c:v>
                </c:pt>
                <c:pt idx="15">
                  <c:v>Y</c:v>
                </c:pt>
                <c:pt idx="16">
                  <c:v>Yb</c:v>
                </c:pt>
                <c:pt idx="17">
                  <c:v>Lu</c:v>
                </c:pt>
              </c:strCache>
            </c:strRef>
          </c:cat>
          <c:val>
            <c:numRef>
              <c:f>set_1!$B$2:$S$2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/Primitive Mantle*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McDonough 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M2" totalsRowShown="0" headerRowDxfId="51">
  <autoFilter ref="A1:AM2"/>
  <tableColumns count="39">
    <tableColumn id="1" name="Amostra" dataDxfId="50"/>
    <tableColumn id="2" name="Nº Lab." dataDxfId="49"/>
    <tableColumn id="3" name="Grupo" dataDxfId="48"/>
    <tableColumn id="4" name="Rb" dataDxfId="47"/>
    <tableColumn id="5" name="Ba" dataDxfId="46"/>
    <tableColumn id="6" name="Th" dataDxfId="45"/>
    <tableColumn id="7" name="Nb" dataDxfId="44"/>
    <tableColumn id="8" name="K" dataDxfId="43"/>
    <tableColumn id="9" name="La" dataDxfId="42"/>
    <tableColumn id="33" name="Ce" dataDxfId="41"/>
    <tableColumn id="34" name="Sr" dataDxfId="40"/>
    <tableColumn id="35" name="P" dataDxfId="39"/>
    <tableColumn id="36" name="Nd" dataDxfId="38"/>
    <tableColumn id="37" name="Zr" dataDxfId="37"/>
    <tableColumn id="38" name="Sm" dataDxfId="36"/>
    <tableColumn id="10" name="Ti" dataDxfId="35"/>
    <tableColumn id="11" name="Gd" dataDxfId="34"/>
    <tableColumn id="12" name="Tb" dataDxfId="33"/>
    <tableColumn id="13" name="Y" dataDxfId="32"/>
    <tableColumn id="14" name="Yb" dataDxfId="31"/>
    <tableColumn id="15" name="Lu" dataDxfId="30"/>
    <tableColumn id="16" name="Rb (norm.)" dataDxfId="29">
      <calculatedColumnFormula>Dados[Rb]/normTab[Rb]</calculatedColumnFormula>
    </tableColumn>
    <tableColumn id="17" name="Ba (norm.)" dataDxfId="28">
      <calculatedColumnFormula>Dados[Ba]/normTab[Ba]</calculatedColumnFormula>
    </tableColumn>
    <tableColumn id="18" name="Th (norm.)" dataDxfId="27">
      <calculatedColumnFormula>Dados[Th]/normTab[Th]</calculatedColumnFormula>
    </tableColumn>
    <tableColumn id="19" name="Nb (norm.)" dataDxfId="26">
      <calculatedColumnFormula>Dados[Nb]/normTab[Nb]</calculatedColumnFormula>
    </tableColumn>
    <tableColumn id="20" name="K (norm.)" dataDxfId="25">
      <calculatedColumnFormula>Dados[K]/normTab[K]</calculatedColumnFormula>
    </tableColumn>
    <tableColumn id="21" name="La (norm.)" dataDxfId="24">
      <calculatedColumnFormula>Dados[La]/normTab[La]</calculatedColumnFormula>
    </tableColumn>
    <tableColumn id="22" name="Ce (norm.)" dataDxfId="23">
      <calculatedColumnFormula>Dados[Ce]/normTab[Ce]</calculatedColumnFormula>
    </tableColumn>
    <tableColumn id="23" name="Sr (norm.)" dataDxfId="22">
      <calculatedColumnFormula>Dados[Sr]/normTab[Sr]</calculatedColumnFormula>
    </tableColumn>
    <tableColumn id="24" name="P (norm.)" dataDxfId="21">
      <calculatedColumnFormula>Dados[P]/normTab[P]</calculatedColumnFormula>
    </tableColumn>
    <tableColumn id="25" name="Nd (norm.)" dataDxfId="20">
      <calculatedColumnFormula>Dados[Nd]/normTab[Nd]</calculatedColumnFormula>
    </tableColumn>
    <tableColumn id="26" name="Zr (norm.)" dataDxfId="19">
      <calculatedColumnFormula>Dados[Zr]/normTab[Zr]</calculatedColumnFormula>
    </tableColumn>
    <tableColumn id="27" name="Sm (norm.)" dataDxfId="18">
      <calculatedColumnFormula>Dados[Sm]/normTab[Sm]</calculatedColumnFormula>
    </tableColumn>
    <tableColumn id="28" name="Ti (norm.)" dataDxfId="17">
      <calculatedColumnFormula>Dados[Ti]/normTab[Ti]</calculatedColumnFormula>
    </tableColumn>
    <tableColumn id="29" name="Gd (norm.)" dataDxfId="16">
      <calculatedColumnFormula>Dados[Gd]/normTab[Gd]</calculatedColumnFormula>
    </tableColumn>
    <tableColumn id="30" name="Tb (norm.)" dataDxfId="15">
      <calculatedColumnFormula>Dados[Tb]/normTab[Tb]</calculatedColumnFormula>
    </tableColumn>
    <tableColumn id="31" name="Y (norm.)" dataDxfId="14">
      <calculatedColumnFormula>Dados[Y]/normTab[Y]</calculatedColumnFormula>
    </tableColumn>
    <tableColumn id="32" name="Yb (norm.)" dataDxfId="13">
      <calculatedColumnFormula>Dados[Yb]/normTab[Yb]</calculatedColumnFormula>
    </tableColumn>
    <tableColumn id="39" name="Lu (norm.)" dataDxfId="12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S2" totalsRowShown="0" headerRowDxfId="59" dataDxfId="58">
  <autoFilter ref="A1:S2"/>
  <tableColumns count="19">
    <tableColumn id="1" name="Autor"/>
    <tableColumn id="2" name="Rb" dataDxfId="57"/>
    <tableColumn id="3" name="Ba" dataDxfId="56"/>
    <tableColumn id="4" name="Th" dataDxfId="55"/>
    <tableColumn id="5" name="Nb" dataDxfId="54"/>
    <tableColumn id="6" name="K" dataDxfId="53"/>
    <tableColumn id="7" name="La" dataDxfId="52"/>
    <tableColumn id="8" name="Ce" dataDxfId="11"/>
    <tableColumn id="9" name="Sr" dataDxfId="10"/>
    <tableColumn id="10" name="P" dataDxfId="9"/>
    <tableColumn id="11" name="Nd" dataDxfId="8"/>
    <tableColumn id="12" name="Zr" dataDxfId="7"/>
    <tableColumn id="13" name="Sm" dataDxfId="6"/>
    <tableColumn id="14" name="Ti" dataDxfId="5"/>
    <tableColumn id="15" name="Gd" dataDxfId="4"/>
    <tableColumn id="16" name="Tb" dataDxfId="3"/>
    <tableColumn id="17" name="Y" dataDxfId="2"/>
    <tableColumn id="18" name="Yb" dataDxfId="1"/>
    <tableColumn id="19" name="Lu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M2"/>
  <sheetViews>
    <sheetView tabSelected="1" workbookViewId="0">
      <selection activeCell="AJ8" sqref="AJ8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</cols>
  <sheetData>
    <row r="1" spans="1:39" ht="15.75" thickBot="1" x14ac:dyDescent="0.25">
      <c r="A1" s="9" t="s">
        <v>0</v>
      </c>
      <c r="B1" s="10" t="s">
        <v>1</v>
      </c>
      <c r="C1" s="9" t="s">
        <v>2</v>
      </c>
      <c r="D1" s="16" t="s">
        <v>10</v>
      </c>
      <c r="E1" s="16" t="s">
        <v>11</v>
      </c>
      <c r="F1" s="16" t="s">
        <v>5</v>
      </c>
      <c r="G1" s="16" t="s">
        <v>6</v>
      </c>
      <c r="H1" s="16" t="s">
        <v>12</v>
      </c>
      <c r="I1" s="16" t="s">
        <v>13</v>
      </c>
      <c r="J1" s="16" t="s">
        <v>3</v>
      </c>
      <c r="K1" s="16" t="s">
        <v>14</v>
      </c>
      <c r="L1" s="16" t="s">
        <v>15</v>
      </c>
      <c r="M1" s="16" t="s">
        <v>16</v>
      </c>
      <c r="N1" s="16" t="s">
        <v>7</v>
      </c>
      <c r="O1" s="16" t="s">
        <v>17</v>
      </c>
      <c r="P1" s="16" t="s">
        <v>8</v>
      </c>
      <c r="Q1" s="16" t="s">
        <v>18</v>
      </c>
      <c r="R1" s="16" t="s">
        <v>19</v>
      </c>
      <c r="S1" s="16" t="s">
        <v>9</v>
      </c>
      <c r="T1" s="16" t="s">
        <v>20</v>
      </c>
      <c r="U1" s="17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</row>
    <row r="2" spans="1:39" ht="12.75" thickTop="1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>
        <f ca="1">Dados[Rb]/normTab[Rb]</f>
        <v>0</v>
      </c>
      <c r="W2" s="13">
        <f>Dados[Ba]/normTab[Ba]</f>
        <v>0</v>
      </c>
      <c r="X2" s="13">
        <f>Dados[Th]/normTab[Th]</f>
        <v>0</v>
      </c>
      <c r="Y2" s="13">
        <f>Dados[Nb]/normTab[Nb]</f>
        <v>0</v>
      </c>
      <c r="Z2" s="13">
        <f>Dados[K]/normTab[K]</f>
        <v>0</v>
      </c>
      <c r="AA2" s="13">
        <f>Dados[La]/normTab[La]</f>
        <v>0</v>
      </c>
      <c r="AB2" s="13">
        <f>Dados[Ce]/normTab[Ce]</f>
        <v>0</v>
      </c>
      <c r="AC2" s="13">
        <f>Dados[Sr]/normTab[Sr]</f>
        <v>0</v>
      </c>
      <c r="AD2" s="13">
        <f>Dados[P]/normTab[P]</f>
        <v>0</v>
      </c>
      <c r="AE2" s="13">
        <f>Dados[Nd]/normTab[Nd]</f>
        <v>0</v>
      </c>
      <c r="AF2" s="13">
        <f>Dados[Zr]/normTab[Zr]</f>
        <v>0</v>
      </c>
      <c r="AG2" s="13">
        <f>Dados[Sm]/normTab[Sm]</f>
        <v>0</v>
      </c>
      <c r="AH2" s="13">
        <f>Dados[Ti]/normTab[Ti]</f>
        <v>0</v>
      </c>
      <c r="AI2" s="13">
        <f>Dados[Gd]/normTab[Gd]</f>
        <v>0</v>
      </c>
      <c r="AJ2" s="13">
        <f>Dados[Tb]/normTab[Tb]</f>
        <v>0</v>
      </c>
      <c r="AK2" s="13">
        <f>Dados[Y]/normTab[Y]</f>
        <v>0</v>
      </c>
      <c r="AL2" s="13">
        <f>Dados[Yb]/normTab[Yb]</f>
        <v>0</v>
      </c>
      <c r="AM2" s="13">
        <f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45"/>
  <sheetViews>
    <sheetView zoomScaleNormal="100" workbookViewId="0">
      <selection activeCell="G40" sqref="G40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9" ht="12.75" thickBot="1" x14ac:dyDescent="0.25">
      <c r="B1" s="14" t="s">
        <v>10</v>
      </c>
      <c r="C1" s="14" t="s">
        <v>11</v>
      </c>
      <c r="D1" s="14" t="s">
        <v>5</v>
      </c>
      <c r="E1" s="14" t="s">
        <v>6</v>
      </c>
      <c r="F1" s="14" t="s">
        <v>12</v>
      </c>
      <c r="G1" s="14" t="s">
        <v>13</v>
      </c>
      <c r="H1" s="14" t="s">
        <v>3</v>
      </c>
      <c r="I1" s="14" t="s">
        <v>14</v>
      </c>
      <c r="J1" s="14" t="s">
        <v>15</v>
      </c>
      <c r="K1" s="14" t="s">
        <v>16</v>
      </c>
      <c r="L1" s="14" t="s">
        <v>7</v>
      </c>
      <c r="M1" s="14" t="s">
        <v>17</v>
      </c>
      <c r="N1" s="14" t="s">
        <v>8</v>
      </c>
      <c r="O1" s="14" t="s">
        <v>18</v>
      </c>
      <c r="P1" s="14" t="s">
        <v>19</v>
      </c>
      <c r="Q1" s="14" t="s">
        <v>9</v>
      </c>
      <c r="R1" s="14" t="s">
        <v>20</v>
      </c>
      <c r="S1" s="15" t="s">
        <v>21</v>
      </c>
    </row>
    <row r="2" spans="1:19" ht="12.75" thickTop="1" x14ac:dyDescent="0.2"/>
    <row r="7" spans="1:19" x14ac:dyDescent="0.2">
      <c r="A7" s="2"/>
      <c r="B7" s="2"/>
      <c r="C7" s="2"/>
    </row>
    <row r="8" spans="1:19" x14ac:dyDescent="0.2">
      <c r="A8" s="2"/>
      <c r="B8" s="2"/>
      <c r="C8" s="2"/>
    </row>
    <row r="9" spans="1:19" x14ac:dyDescent="0.2">
      <c r="A9" s="2"/>
      <c r="B9" s="2"/>
      <c r="C9" s="2"/>
    </row>
    <row r="10" spans="1:19" x14ac:dyDescent="0.2">
      <c r="A10" s="2"/>
      <c r="B10" s="2"/>
      <c r="C10" s="2"/>
    </row>
    <row r="11" spans="1:19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34"/>
  <sheetViews>
    <sheetView zoomScaleNormal="100" workbookViewId="0">
      <selection activeCell="O9" sqref="O9"/>
    </sheetView>
  </sheetViews>
  <sheetFormatPr defaultRowHeight="12" x14ac:dyDescent="0.2"/>
  <cols>
    <col min="1" max="1" width="36.8554687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9" x14ac:dyDescent="0.2">
      <c r="A1" s="2" t="s">
        <v>4</v>
      </c>
      <c r="B1" s="12" t="s">
        <v>10</v>
      </c>
      <c r="C1" s="12" t="s">
        <v>11</v>
      </c>
      <c r="D1" s="12" t="s">
        <v>5</v>
      </c>
      <c r="E1" s="12" t="s">
        <v>6</v>
      </c>
      <c r="F1" s="12" t="s">
        <v>12</v>
      </c>
      <c r="G1" s="12" t="s">
        <v>13</v>
      </c>
      <c r="H1" s="18" t="s">
        <v>3</v>
      </c>
      <c r="I1" s="18" t="s">
        <v>14</v>
      </c>
      <c r="J1" s="18" t="s">
        <v>15</v>
      </c>
      <c r="K1" s="18" t="s">
        <v>16</v>
      </c>
      <c r="L1" s="18" t="s">
        <v>7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9</v>
      </c>
      <c r="R1" s="18" t="s">
        <v>20</v>
      </c>
      <c r="S1" s="18" t="s">
        <v>21</v>
      </c>
    </row>
    <row r="2" spans="1:19" x14ac:dyDescent="0.2">
      <c r="A2" s="2" t="s">
        <v>40</v>
      </c>
      <c r="B2" s="12">
        <v>0.6</v>
      </c>
      <c r="C2" s="12">
        <v>6.6</v>
      </c>
      <c r="D2" s="12">
        <v>7.9500000000000001E-2</v>
      </c>
      <c r="E2" s="12">
        <v>0.65800000000000003</v>
      </c>
      <c r="F2" s="12">
        <v>2.4E-2</v>
      </c>
      <c r="G2" s="12">
        <v>0.64800000000000002</v>
      </c>
      <c r="H2" s="12">
        <v>1.675</v>
      </c>
      <c r="I2" s="12">
        <v>19.899999999999999</v>
      </c>
      <c r="J2" s="12">
        <v>90</v>
      </c>
      <c r="K2" s="12">
        <v>1.25</v>
      </c>
      <c r="L2" s="12">
        <v>10.5</v>
      </c>
      <c r="M2" s="12">
        <v>0.40600000000000003</v>
      </c>
      <c r="N2" s="12">
        <v>0.1205</v>
      </c>
      <c r="O2" s="12">
        <v>0.54400000000000004</v>
      </c>
      <c r="P2" s="12">
        <v>9.9000000000000005E-2</v>
      </c>
      <c r="Q2" s="12">
        <v>4.3</v>
      </c>
      <c r="R2" s="12">
        <v>0.441</v>
      </c>
      <c r="S2" s="12">
        <v>6.7500000000000004E-2</v>
      </c>
    </row>
    <row r="3" spans="1:19" x14ac:dyDescent="0.2">
      <c r="A3" s="1"/>
      <c r="B3" s="12"/>
    </row>
    <row r="4" spans="1:19" x14ac:dyDescent="0.2">
      <c r="B4" s="12"/>
    </row>
    <row r="5" spans="1:19" x14ac:dyDescent="0.2">
      <c r="A5" s="5"/>
      <c r="B5" s="12"/>
    </row>
    <row r="6" spans="1:19" x14ac:dyDescent="0.2">
      <c r="A6" s="4"/>
      <c r="B6" s="12"/>
    </row>
    <row r="7" spans="1:19" x14ac:dyDescent="0.2">
      <c r="A7" s="6"/>
      <c r="B7" s="12"/>
    </row>
    <row r="8" spans="1:19" x14ac:dyDescent="0.2">
      <c r="A8" s="6"/>
      <c r="B8" s="12"/>
    </row>
    <row r="9" spans="1:19" x14ac:dyDescent="0.2">
      <c r="A9" s="6"/>
      <c r="B9" s="12"/>
    </row>
    <row r="10" spans="1:19" x14ac:dyDescent="0.2">
      <c r="A10" s="6"/>
      <c r="B10" s="12"/>
    </row>
    <row r="11" spans="1:19" x14ac:dyDescent="0.2">
      <c r="A11" s="6"/>
      <c r="B11" s="12"/>
    </row>
    <row r="12" spans="1:19" x14ac:dyDescent="0.2">
      <c r="A12" s="3"/>
      <c r="B12" s="12"/>
    </row>
    <row r="13" spans="1:19" x14ac:dyDescent="0.2">
      <c r="A13" s="3"/>
      <c r="B13" s="12"/>
    </row>
    <row r="14" spans="1:19" x14ac:dyDescent="0.2">
      <c r="A14" s="3"/>
      <c r="B14" s="12"/>
    </row>
    <row r="15" spans="1:19" x14ac:dyDescent="0.2">
      <c r="A15" s="3"/>
    </row>
    <row r="16" spans="1:1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2016-07-27T12:55:18Z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